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enutzerdaten\Desktop\Excel sortieren\"/>
    </mc:Choice>
  </mc:AlternateContent>
  <xr:revisionPtr revIDLastSave="0" documentId="13_ncr:1_{7F972DC6-2379-4620-969D-4F7AC16827CF}" xr6:coauthVersionLast="47" xr6:coauthVersionMax="47" xr10:uidLastSave="{00000000-0000-0000-0000-000000000000}"/>
  <bookViews>
    <workbookView xWindow="30612" yWindow="-108" windowWidth="30936" windowHeight="17496" xr2:uid="{00000000-000D-0000-FFFF-FFFF00000000}"/>
  </bookViews>
  <sheets>
    <sheet name="Tabelle1" sheetId="2" r:id="rId1"/>
    <sheet name="Automatische Sortierung" sheetId="6" r:id="rId2"/>
    <sheet name="Automatische Sortierung (2)" sheetId="9" r:id="rId3"/>
    <sheet name="Sortierennach" sheetId="10" r:id="rId4"/>
  </sheets>
  <definedNames>
    <definedName name="Gewinnspalte">Tabelle1!$B$32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2" l="1"/>
  <c r="F9" i="2" s="1"/>
  <c r="E10" i="2"/>
  <c r="F10" i="2" s="1"/>
  <c r="E11" i="2"/>
  <c r="F11" i="2" s="1"/>
  <c r="E12" i="2"/>
  <c r="F12" i="2" s="1"/>
  <c r="E13" i="2"/>
  <c r="F13" i="2" s="1"/>
  <c r="E14" i="2"/>
  <c r="F14" i="2" s="1"/>
  <c r="E15" i="2"/>
  <c r="F15" i="2" s="1"/>
  <c r="E16" i="2"/>
  <c r="F16" i="2" s="1"/>
  <c r="E17" i="2"/>
  <c r="F17" i="2" s="1"/>
  <c r="E18" i="2"/>
  <c r="F18" i="2" s="1"/>
  <c r="E19" i="2"/>
  <c r="F19" i="2" s="1"/>
  <c r="E20" i="2"/>
  <c r="F20" i="2" s="1"/>
  <c r="E21" i="2"/>
  <c r="F21" i="2" s="1"/>
  <c r="E22" i="2"/>
  <c r="F22" i="2" s="1"/>
  <c r="E23" i="2"/>
  <c r="F23" i="2" s="1"/>
  <c r="E24" i="2"/>
  <c r="F24" i="2" s="1"/>
  <c r="E25" i="2"/>
  <c r="F25" i="2" s="1"/>
  <c r="E26" i="2"/>
  <c r="F26" i="2" s="1"/>
  <c r="E27" i="2"/>
  <c r="F27" i="2" s="1"/>
  <c r="E28" i="2"/>
  <c r="F28" i="2" s="1"/>
  <c r="E29" i="2"/>
  <c r="F29" i="2" s="1"/>
  <c r="E3" i="2"/>
  <c r="F3" i="2" s="1"/>
  <c r="E4" i="2"/>
  <c r="F4" i="2" s="1"/>
  <c r="E5" i="2"/>
  <c r="E6" i="2"/>
  <c r="F6" i="2" s="1"/>
  <c r="E7" i="2"/>
  <c r="F7" i="2" s="1"/>
  <c r="E8" i="2"/>
  <c r="F8" i="2" s="1"/>
  <c r="E2" i="2"/>
  <c r="F5" i="2" l="1"/>
  <c r="A2" i="10" a="1"/>
  <c r="A2" i="10" s="1"/>
  <c r="F2" i="2"/>
  <c r="E26" i="6"/>
  <c r="E18" i="6"/>
  <c r="E10" i="6"/>
  <c r="E22" i="6"/>
  <c r="E13" i="6"/>
  <c r="E11" i="6"/>
  <c r="E25" i="6"/>
  <c r="E17" i="6"/>
  <c r="E9" i="6"/>
  <c r="E14" i="6"/>
  <c r="E20" i="6"/>
  <c r="E3" i="6"/>
  <c r="E24" i="6"/>
  <c r="E16" i="6"/>
  <c r="E8" i="6"/>
  <c r="E2" i="6"/>
  <c r="E5" i="6"/>
  <c r="E23" i="6"/>
  <c r="E15" i="6"/>
  <c r="E7" i="6"/>
  <c r="E6" i="6"/>
  <c r="E12" i="6"/>
  <c r="E27" i="6"/>
  <c r="E29" i="6"/>
  <c r="E21" i="6"/>
  <c r="E4" i="6"/>
  <c r="E19" i="6"/>
  <c r="E28" i="6"/>
  <c r="F2" i="9" l="1"/>
  <c r="F6" i="9"/>
  <c r="F22" i="9"/>
  <c r="F10" i="9"/>
  <c r="F14" i="9"/>
  <c r="F24" i="9"/>
  <c r="F21" i="9"/>
  <c r="F9" i="9"/>
  <c r="F25" i="9"/>
  <c r="F20" i="9"/>
  <c r="F8" i="9"/>
  <c r="F19" i="9"/>
  <c r="F7" i="9"/>
  <c r="F13" i="9"/>
  <c r="F23" i="9"/>
  <c r="F18" i="9"/>
  <c r="F5" i="9"/>
  <c r="F11" i="9"/>
  <c r="F29" i="9"/>
  <c r="F17" i="9"/>
  <c r="F4" i="9"/>
  <c r="F28" i="9"/>
  <c r="F16" i="9"/>
  <c r="F3" i="9"/>
  <c r="F26" i="9"/>
  <c r="F12" i="9"/>
  <c r="F27" i="9"/>
  <c r="F15" i="9"/>
  <c r="B29" i="6"/>
  <c r="C29" i="6"/>
  <c r="D29" i="6"/>
  <c r="B2" i="6"/>
  <c r="C2" i="6"/>
  <c r="D2" i="6"/>
  <c r="D17" i="6"/>
  <c r="B17" i="6"/>
  <c r="C17" i="6"/>
  <c r="D25" i="6"/>
  <c r="B25" i="6"/>
  <c r="C25" i="6"/>
  <c r="D12" i="6"/>
  <c r="C12" i="6"/>
  <c r="B12" i="6"/>
  <c r="B16" i="6"/>
  <c r="C16" i="6"/>
  <c r="D16" i="6"/>
  <c r="C11" i="6"/>
  <c r="B11" i="6"/>
  <c r="D11" i="6"/>
  <c r="D8" i="6"/>
  <c r="B8" i="6"/>
  <c r="C8" i="6"/>
  <c r="D24" i="6"/>
  <c r="B24" i="6"/>
  <c r="C24" i="6"/>
  <c r="B13" i="6"/>
  <c r="C13" i="6"/>
  <c r="D13" i="6"/>
  <c r="B27" i="6"/>
  <c r="C27" i="6"/>
  <c r="D27" i="6"/>
  <c r="D28" i="6"/>
  <c r="C28" i="6"/>
  <c r="B28" i="6"/>
  <c r="C7" i="6"/>
  <c r="D7" i="6"/>
  <c r="B7" i="6"/>
  <c r="B3" i="6"/>
  <c r="C3" i="6"/>
  <c r="D3" i="6"/>
  <c r="B22" i="6"/>
  <c r="C22" i="6"/>
  <c r="D22" i="6"/>
  <c r="C19" i="6"/>
  <c r="B19" i="6"/>
  <c r="D19" i="6"/>
  <c r="C15" i="6"/>
  <c r="D15" i="6"/>
  <c r="B15" i="6"/>
  <c r="D20" i="6"/>
  <c r="C20" i="6"/>
  <c r="B20" i="6"/>
  <c r="B10" i="6"/>
  <c r="C10" i="6"/>
  <c r="D10" i="6"/>
  <c r="B6" i="6"/>
  <c r="C6" i="6"/>
  <c r="D6" i="6"/>
  <c r="D4" i="6"/>
  <c r="B4" i="6"/>
  <c r="C4" i="6"/>
  <c r="C23" i="6"/>
  <c r="D23" i="6"/>
  <c r="B23" i="6"/>
  <c r="B14" i="6"/>
  <c r="C14" i="6"/>
  <c r="D14" i="6"/>
  <c r="B18" i="6"/>
  <c r="C18" i="6"/>
  <c r="D18" i="6"/>
  <c r="B21" i="6"/>
  <c r="C21" i="6"/>
  <c r="D21" i="6"/>
  <c r="B5" i="6"/>
  <c r="C5" i="6"/>
  <c r="D5" i="6"/>
  <c r="B9" i="6"/>
  <c r="C9" i="6"/>
  <c r="D9" i="6"/>
  <c r="B26" i="6"/>
  <c r="C26" i="6"/>
  <c r="D26" i="6"/>
  <c r="A4" i="6"/>
  <c r="A26" i="6"/>
  <c r="A11" i="6"/>
  <c r="A22" i="6"/>
  <c r="A17" i="6"/>
  <c r="A25" i="6"/>
  <c r="A13" i="6"/>
  <c r="A15" i="6"/>
  <c r="A7" i="6"/>
  <c r="A23" i="6"/>
  <c r="A21" i="6"/>
  <c r="A2" i="6"/>
  <c r="A6" i="6"/>
  <c r="A29" i="6"/>
  <c r="A16" i="6"/>
  <c r="A10" i="6"/>
  <c r="A3" i="6"/>
  <c r="A12" i="6"/>
  <c r="A19" i="6"/>
  <c r="A24" i="6"/>
  <c r="A18" i="6"/>
  <c r="A5" i="6"/>
  <c r="A20" i="6"/>
  <c r="A8" i="6"/>
  <c r="A28" i="6"/>
  <c r="A14" i="6"/>
  <c r="A9" i="6"/>
  <c r="A27" i="6"/>
  <c r="B3" i="9" l="1"/>
  <c r="E3" i="9"/>
  <c r="C3" i="9"/>
  <c r="A3" i="9"/>
  <c r="D3" i="9"/>
  <c r="B19" i="9"/>
  <c r="E19" i="9"/>
  <c r="D19" i="9"/>
  <c r="C19" i="9"/>
  <c r="A19" i="9"/>
  <c r="B16" i="9"/>
  <c r="C16" i="9"/>
  <c r="A16" i="9"/>
  <c r="D16" i="9"/>
  <c r="E16" i="9"/>
  <c r="B8" i="9"/>
  <c r="E8" i="9"/>
  <c r="D8" i="9"/>
  <c r="C8" i="9"/>
  <c r="A8" i="9"/>
  <c r="B28" i="9"/>
  <c r="C28" i="9"/>
  <c r="A28" i="9"/>
  <c r="E28" i="9"/>
  <c r="D28" i="9"/>
  <c r="B20" i="9"/>
  <c r="E20" i="9"/>
  <c r="D20" i="9"/>
  <c r="C20" i="9"/>
  <c r="A20" i="9"/>
  <c r="B4" i="9"/>
  <c r="E4" i="9"/>
  <c r="D4" i="9"/>
  <c r="C4" i="9"/>
  <c r="A4" i="9"/>
  <c r="B25" i="9"/>
  <c r="A25" i="9"/>
  <c r="C25" i="9"/>
  <c r="D25" i="9"/>
  <c r="E25" i="9"/>
  <c r="B17" i="9"/>
  <c r="D17" i="9"/>
  <c r="E17" i="9"/>
  <c r="C17" i="9"/>
  <c r="A17" i="9"/>
  <c r="B9" i="9"/>
  <c r="E9" i="9"/>
  <c r="D9" i="9"/>
  <c r="A9" i="9"/>
  <c r="C9" i="9"/>
  <c r="B29" i="9"/>
  <c r="D29" i="9"/>
  <c r="C29" i="9"/>
  <c r="A29" i="9"/>
  <c r="E29" i="9"/>
  <c r="B21" i="9"/>
  <c r="E21" i="9"/>
  <c r="D21" i="9"/>
  <c r="A21" i="9"/>
  <c r="C21" i="9"/>
  <c r="B11" i="9"/>
  <c r="C11" i="9"/>
  <c r="E11" i="9"/>
  <c r="D11" i="9"/>
  <c r="A11" i="9"/>
  <c r="B24" i="9"/>
  <c r="C24" i="9"/>
  <c r="E24" i="9"/>
  <c r="A24" i="9"/>
  <c r="D24" i="9"/>
  <c r="B5" i="9"/>
  <c r="E5" i="9"/>
  <c r="D5" i="9"/>
  <c r="C5" i="9"/>
  <c r="A5" i="9"/>
  <c r="B14" i="9"/>
  <c r="A14" i="9"/>
  <c r="C14" i="9"/>
  <c r="D14" i="9"/>
  <c r="E14" i="9"/>
  <c r="B15" i="9"/>
  <c r="E15" i="9"/>
  <c r="C15" i="9"/>
  <c r="A15" i="9"/>
  <c r="D15" i="9"/>
  <c r="B18" i="9"/>
  <c r="D18" i="9"/>
  <c r="C18" i="9"/>
  <c r="E18" i="9"/>
  <c r="A18" i="9"/>
  <c r="B10" i="9"/>
  <c r="A10" i="9"/>
  <c r="E10" i="9"/>
  <c r="D10" i="9"/>
  <c r="C10" i="9"/>
  <c r="B27" i="9"/>
  <c r="C27" i="9"/>
  <c r="A27" i="9"/>
  <c r="E27" i="9"/>
  <c r="D27" i="9"/>
  <c r="B23" i="9"/>
  <c r="C23" i="9"/>
  <c r="E23" i="9"/>
  <c r="A23" i="9"/>
  <c r="D23" i="9"/>
  <c r="B22" i="9"/>
  <c r="E22" i="9"/>
  <c r="D22" i="9"/>
  <c r="C22" i="9"/>
  <c r="A22" i="9"/>
  <c r="B12" i="9"/>
  <c r="E12" i="9"/>
  <c r="C12" i="9"/>
  <c r="D12" i="9"/>
  <c r="A12" i="9"/>
  <c r="B13" i="9"/>
  <c r="A13" i="9"/>
  <c r="D13" i="9"/>
  <c r="C13" i="9"/>
  <c r="E13" i="9"/>
  <c r="C6" i="9"/>
  <c r="D6" i="9"/>
  <c r="B6" i="9"/>
  <c r="E6" i="9"/>
  <c r="A6" i="9"/>
  <c r="B26" i="9"/>
  <c r="A26" i="9"/>
  <c r="C26" i="9"/>
  <c r="D26" i="9"/>
  <c r="E26" i="9"/>
  <c r="B7" i="9"/>
  <c r="E7" i="9"/>
  <c r="D7" i="9"/>
  <c r="C7" i="9"/>
  <c r="A7" i="9"/>
  <c r="B2" i="9"/>
  <c r="A2" i="9"/>
  <c r="D2" i="9"/>
  <c r="C2" i="9"/>
  <c r="E2" i="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<sst xmlns="http://schemas.openxmlformats.org/spreadsheetml/2006/main" count="78" uniqueCount="20">
  <si>
    <t>Standort</t>
  </si>
  <si>
    <t>Umsatz</t>
  </si>
  <si>
    <t>Ausgaben</t>
  </si>
  <si>
    <t>Gewinn</t>
  </si>
  <si>
    <t>Quartal</t>
  </si>
  <si>
    <t>Hamburg</t>
  </si>
  <si>
    <t>Frankurt</t>
  </si>
  <si>
    <t>Stuttgart</t>
  </si>
  <si>
    <t>Bremen</t>
  </si>
  <si>
    <t>Berlin</t>
  </si>
  <si>
    <t>Dresden</t>
  </si>
  <si>
    <t>1. Q 2020</t>
  </si>
  <si>
    <t>2. Q 2020</t>
  </si>
  <si>
    <t>3. Q 2020</t>
  </si>
  <si>
    <t>4. Q 2020</t>
  </si>
  <si>
    <t>München</t>
  </si>
  <si>
    <t xml:space="preserve"> Umsatz </t>
  </si>
  <si>
    <t xml:space="preserve"> Ausgaben </t>
  </si>
  <si>
    <t>Hilfspalte Gewinn</t>
  </si>
  <si>
    <t>Hilfsspalte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</si>
</sst>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.00000"/>
    <numFmt numFmtId="165" formatCode="0.0000000"/>
  </numFmts>
  <fonts count="3" x14ac:knownFonts="1"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44" fontId="0" fillId="0" borderId="0" xfId="1" applyFont="1" applyAlignment="1"/>
    <xf numFmtId="0" fontId="0" fillId="0" borderId="0" xfId="1" applyNumberFormat="1" applyFont="1" applyAlignment="1"/>
    <xf numFmtId="164" fontId="0" fillId="0" borderId="0" xfId="0" applyNumberFormat="1"/>
    <xf numFmtId="164" fontId="2" fillId="0" borderId="0" xfId="1" applyNumberFormat="1" applyFont="1" applyAlignment="1"/>
    <xf numFmtId="165" fontId="0" fillId="0" borderId="0" xfId="0" applyNumberFormat="1"/>
  </cellXfs>
  <cellStyles count="2">
    <cellStyle name="Standard" xfId="0" builtinId="0"/>
    <cellStyle name="Währung" xfId="1" builtinId="4"/>
  </cellStyles>
  <dxfs count="9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numFmt numFmtId="164" formatCode="0.00000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none"/>
      </font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le1" displayName="Tabelle1" ref="A1:F29" totalsRowShown="0" headerRowDxfId="8" dataDxfId="7" headerRowCellStyle="Währung" dataCellStyle="Währung">
  <autoFilter ref="A1:F29" xr:uid="{00000000-0009-0000-0100-000003000000}"/>
  <tableColumns count="6">
    <tableColumn id="1" xr3:uid="{00000000-0010-0000-0000-000001000000}" name="Standort" dataDxfId="6"/>
    <tableColumn id="2" xr3:uid="{00000000-0010-0000-0000-000002000000}" name="Quartal" dataDxfId="5"/>
    <tableColumn id="3" xr3:uid="{00000000-0010-0000-0000-000003000000}" name="Umsatz" dataDxfId="4" dataCellStyle="Währung"/>
    <tableColumn id="4" xr3:uid="{00000000-0010-0000-0000-000004000000}" name="Ausgaben" dataDxfId="3" dataCellStyle="Währung"/>
    <tableColumn id="5" xr3:uid="{00000000-0010-0000-0000-000005000000}" name="Gewinn" dataDxfId="2" dataCellStyle="Währung">
      <calculatedColumnFormula>SUM(C2-D2)</calculatedColumnFormula>
    </tableColumn>
    <tableColumn id="9" xr3:uid="{00000000-0010-0000-0000-000009000000}" name="Hilfspalte Gewinn" dataDxfId="1" dataCellStyle="Währung">
      <calculatedColumnFormula>E2+ROW(E2)/10000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"/>
  <sheetViews>
    <sheetView tabSelected="1" workbookViewId="0">
      <selection activeCell="H12" sqref="H12"/>
    </sheetView>
  </sheetViews>
  <sheetFormatPr baseColWidth="10" defaultRowHeight="13.2" x14ac:dyDescent="0.25"/>
  <cols>
    <col min="2" max="2" width="11.88671875" bestFit="1" customWidth="1"/>
    <col min="3" max="3" width="12.88671875" style="1" bestFit="1" customWidth="1"/>
    <col min="4" max="4" width="14.44140625" style="1" bestFit="1" customWidth="1"/>
    <col min="5" max="5" width="12.88671875" style="1" bestFit="1" customWidth="1"/>
    <col min="6" max="6" width="19.88671875" style="3" customWidth="1"/>
  </cols>
  <sheetData>
    <row r="1" spans="1:6" x14ac:dyDescent="0.25">
      <c r="A1" t="s">
        <v>0</v>
      </c>
      <c r="B1" t="s">
        <v>4</v>
      </c>
      <c r="C1" s="1" t="s">
        <v>1</v>
      </c>
      <c r="D1" s="1" t="s">
        <v>2</v>
      </c>
      <c r="E1" s="1" t="s">
        <v>3</v>
      </c>
      <c r="F1" s="4" t="s">
        <v>18</v>
      </c>
    </row>
    <row r="2" spans="1:6" x14ac:dyDescent="0.25">
      <c r="A2" t="s">
        <v>15</v>
      </c>
      <c r="B2" t="s">
        <v>11</v>
      </c>
      <c r="C2" s="1">
        <v>370000</v>
      </c>
      <c r="D2" s="1">
        <v>260000</v>
      </c>
      <c r="E2" s="1">
        <f t="shared" ref="E2:E29" si="0">SUM(C2-D2)</f>
        <v>110000</v>
      </c>
      <c r="F2" s="4">
        <f>E2+ROW(E2)/10000</f>
        <v>110000.00019999999</v>
      </c>
    </row>
    <row r="3" spans="1:6" x14ac:dyDescent="0.25">
      <c r="A3" t="s">
        <v>5</v>
      </c>
      <c r="B3" t="s">
        <v>11</v>
      </c>
      <c r="C3" s="1">
        <v>340000</v>
      </c>
      <c r="D3" s="1">
        <v>275000</v>
      </c>
      <c r="E3" s="1">
        <f t="shared" si="0"/>
        <v>65000</v>
      </c>
      <c r="F3" s="4">
        <f t="shared" ref="F3:F29" si="1">E3+ROW(E3)/10000</f>
        <v>65000.0003</v>
      </c>
    </row>
    <row r="4" spans="1:6" x14ac:dyDescent="0.25">
      <c r="A4" t="s">
        <v>6</v>
      </c>
      <c r="B4" t="s">
        <v>11</v>
      </c>
      <c r="C4" s="1">
        <v>290000</v>
      </c>
      <c r="D4" s="1">
        <v>208000</v>
      </c>
      <c r="E4" s="1">
        <f t="shared" si="0"/>
        <v>82000</v>
      </c>
      <c r="F4" s="4">
        <f t="shared" si="1"/>
        <v>82000.000400000004</v>
      </c>
    </row>
    <row r="5" spans="1:6" x14ac:dyDescent="0.25">
      <c r="A5" t="s">
        <v>7</v>
      </c>
      <c r="B5" t="s">
        <v>11</v>
      </c>
      <c r="C5" s="1">
        <v>305000</v>
      </c>
      <c r="D5" s="1">
        <v>144000</v>
      </c>
      <c r="E5" s="1">
        <f t="shared" si="0"/>
        <v>161000</v>
      </c>
      <c r="F5" s="4">
        <f t="shared" si="1"/>
        <v>161000.00049999999</v>
      </c>
    </row>
    <row r="6" spans="1:6" x14ac:dyDescent="0.25">
      <c r="A6" t="s">
        <v>8</v>
      </c>
      <c r="B6" t="s">
        <v>11</v>
      </c>
      <c r="C6" s="1">
        <v>170000</v>
      </c>
      <c r="D6" s="1">
        <v>190000</v>
      </c>
      <c r="E6" s="1">
        <f t="shared" si="0"/>
        <v>-20000</v>
      </c>
      <c r="F6" s="4">
        <f t="shared" si="1"/>
        <v>-19999.999400000001</v>
      </c>
    </row>
    <row r="7" spans="1:6" x14ac:dyDescent="0.25">
      <c r="A7" t="s">
        <v>9</v>
      </c>
      <c r="B7" t="s">
        <v>11</v>
      </c>
      <c r="C7" s="1">
        <v>285000</v>
      </c>
      <c r="D7" s="1">
        <v>304000</v>
      </c>
      <c r="E7" s="1">
        <f t="shared" si="0"/>
        <v>-19000</v>
      </c>
      <c r="F7" s="4">
        <f t="shared" si="1"/>
        <v>-18999.999299999999</v>
      </c>
    </row>
    <row r="8" spans="1:6" x14ac:dyDescent="0.25">
      <c r="A8" t="s">
        <v>10</v>
      </c>
      <c r="B8" t="s">
        <v>11</v>
      </c>
      <c r="C8" s="1">
        <v>205000</v>
      </c>
      <c r="D8" s="1">
        <v>209000</v>
      </c>
      <c r="E8" s="1">
        <f t="shared" si="0"/>
        <v>-4000</v>
      </c>
      <c r="F8" s="4">
        <f t="shared" si="1"/>
        <v>-3999.9992000000002</v>
      </c>
    </row>
    <row r="9" spans="1:6" x14ac:dyDescent="0.25">
      <c r="A9" t="s">
        <v>15</v>
      </c>
      <c r="B9" t="s">
        <v>12</v>
      </c>
      <c r="C9" s="1">
        <v>328000</v>
      </c>
      <c r="D9" s="1">
        <v>246000</v>
      </c>
      <c r="E9" s="1">
        <f t="shared" si="0"/>
        <v>82000</v>
      </c>
      <c r="F9" s="4">
        <f t="shared" si="1"/>
        <v>82000.000899999999</v>
      </c>
    </row>
    <row r="10" spans="1:6" x14ac:dyDescent="0.25">
      <c r="A10" t="s">
        <v>5</v>
      </c>
      <c r="B10" t="s">
        <v>12</v>
      </c>
      <c r="C10" s="1">
        <v>290000</v>
      </c>
      <c r="D10" s="1">
        <v>275000</v>
      </c>
      <c r="E10" s="1">
        <f t="shared" si="0"/>
        <v>15000</v>
      </c>
      <c r="F10" s="4">
        <f t="shared" si="1"/>
        <v>15000.001</v>
      </c>
    </row>
    <row r="11" spans="1:6" x14ac:dyDescent="0.25">
      <c r="A11" t="s">
        <v>6</v>
      </c>
      <c r="B11" t="s">
        <v>12</v>
      </c>
      <c r="C11" s="1">
        <v>209000</v>
      </c>
      <c r="D11" s="1">
        <v>212000</v>
      </c>
      <c r="E11" s="1">
        <f t="shared" si="0"/>
        <v>-3000</v>
      </c>
      <c r="F11" s="4">
        <f t="shared" si="1"/>
        <v>-2999.9989</v>
      </c>
    </row>
    <row r="12" spans="1:6" x14ac:dyDescent="0.25">
      <c r="A12" t="s">
        <v>7</v>
      </c>
      <c r="B12" t="s">
        <v>12</v>
      </c>
      <c r="C12" s="1">
        <v>400000</v>
      </c>
      <c r="D12" s="1">
        <v>283000</v>
      </c>
      <c r="E12" s="1">
        <f t="shared" si="0"/>
        <v>117000</v>
      </c>
      <c r="F12" s="4">
        <f t="shared" si="1"/>
        <v>117000.0012</v>
      </c>
    </row>
    <row r="13" spans="1:6" x14ac:dyDescent="0.25">
      <c r="A13" t="s">
        <v>8</v>
      </c>
      <c r="B13" t="s">
        <v>12</v>
      </c>
      <c r="C13" s="1">
        <v>170000</v>
      </c>
      <c r="D13" s="1">
        <v>190000</v>
      </c>
      <c r="E13" s="1">
        <f t="shared" si="0"/>
        <v>-20000</v>
      </c>
      <c r="F13" s="4">
        <f t="shared" si="1"/>
        <v>-19999.9987</v>
      </c>
    </row>
    <row r="14" spans="1:6" x14ac:dyDescent="0.25">
      <c r="A14" t="s">
        <v>9</v>
      </c>
      <c r="B14" t="s">
        <v>12</v>
      </c>
      <c r="C14" s="1">
        <v>285000</v>
      </c>
      <c r="D14" s="1">
        <v>304000</v>
      </c>
      <c r="E14" s="1">
        <f t="shared" si="0"/>
        <v>-19000</v>
      </c>
      <c r="F14" s="4">
        <f t="shared" si="1"/>
        <v>-18999.998599999999</v>
      </c>
    </row>
    <row r="15" spans="1:6" x14ac:dyDescent="0.25">
      <c r="A15" t="s">
        <v>10</v>
      </c>
      <c r="B15" t="s">
        <v>12</v>
      </c>
      <c r="C15" s="1">
        <v>205000</v>
      </c>
      <c r="D15" s="1">
        <v>209000</v>
      </c>
      <c r="E15" s="1">
        <f t="shared" si="0"/>
        <v>-4000</v>
      </c>
      <c r="F15" s="4">
        <f t="shared" si="1"/>
        <v>-3999.9985000000001</v>
      </c>
    </row>
    <row r="16" spans="1:6" x14ac:dyDescent="0.25">
      <c r="A16" t="s">
        <v>15</v>
      </c>
      <c r="B16" t="s">
        <v>13</v>
      </c>
      <c r="C16" s="1">
        <v>360000</v>
      </c>
      <c r="D16" s="1">
        <v>260000</v>
      </c>
      <c r="E16" s="1">
        <f t="shared" si="0"/>
        <v>100000</v>
      </c>
      <c r="F16" s="4">
        <f t="shared" si="1"/>
        <v>100000.0016</v>
      </c>
    </row>
    <row r="17" spans="1:6" x14ac:dyDescent="0.25">
      <c r="A17" t="s">
        <v>5</v>
      </c>
      <c r="B17" t="s">
        <v>13</v>
      </c>
      <c r="C17" s="1">
        <v>340000</v>
      </c>
      <c r="D17" s="1">
        <v>275000</v>
      </c>
      <c r="E17" s="1">
        <f t="shared" si="0"/>
        <v>65000</v>
      </c>
      <c r="F17" s="4">
        <f t="shared" si="1"/>
        <v>65000.001700000001</v>
      </c>
    </row>
    <row r="18" spans="1:6" x14ac:dyDescent="0.25">
      <c r="A18" t="s">
        <v>6</v>
      </c>
      <c r="B18" t="s">
        <v>13</v>
      </c>
      <c r="C18" s="1">
        <v>290000</v>
      </c>
      <c r="D18" s="1">
        <v>208000</v>
      </c>
      <c r="E18" s="1">
        <f t="shared" si="0"/>
        <v>82000</v>
      </c>
      <c r="F18" s="4">
        <f t="shared" si="1"/>
        <v>82000.001799999998</v>
      </c>
    </row>
    <row r="19" spans="1:6" x14ac:dyDescent="0.25">
      <c r="A19" t="s">
        <v>7</v>
      </c>
      <c r="B19" t="s">
        <v>13</v>
      </c>
      <c r="C19" s="1">
        <v>305000</v>
      </c>
      <c r="D19" s="1">
        <v>146000</v>
      </c>
      <c r="E19" s="1">
        <f t="shared" si="0"/>
        <v>159000</v>
      </c>
      <c r="F19" s="4">
        <f t="shared" si="1"/>
        <v>159000.0019</v>
      </c>
    </row>
    <row r="20" spans="1:6" x14ac:dyDescent="0.25">
      <c r="A20" t="s">
        <v>8</v>
      </c>
      <c r="B20" t="s">
        <v>13</v>
      </c>
      <c r="C20" s="1">
        <v>170000</v>
      </c>
      <c r="D20" s="1">
        <v>190000</v>
      </c>
      <c r="E20" s="1">
        <f t="shared" si="0"/>
        <v>-20000</v>
      </c>
      <c r="F20" s="4">
        <f t="shared" si="1"/>
        <v>-19999.998</v>
      </c>
    </row>
    <row r="21" spans="1:6" x14ac:dyDescent="0.25">
      <c r="A21" t="s">
        <v>9</v>
      </c>
      <c r="B21" t="s">
        <v>13</v>
      </c>
      <c r="C21" s="1">
        <v>245000</v>
      </c>
      <c r="D21" s="1">
        <v>304000</v>
      </c>
      <c r="E21" s="1">
        <f t="shared" si="0"/>
        <v>-59000</v>
      </c>
      <c r="F21" s="4">
        <f t="shared" si="1"/>
        <v>-58999.997900000002</v>
      </c>
    </row>
    <row r="22" spans="1:6" x14ac:dyDescent="0.25">
      <c r="A22" t="s">
        <v>10</v>
      </c>
      <c r="B22" t="s">
        <v>13</v>
      </c>
      <c r="C22" s="1">
        <v>205000</v>
      </c>
      <c r="D22" s="1">
        <v>209000</v>
      </c>
      <c r="E22" s="1">
        <f t="shared" si="0"/>
        <v>-4000</v>
      </c>
      <c r="F22" s="4">
        <f t="shared" si="1"/>
        <v>-3999.9978000000001</v>
      </c>
    </row>
    <row r="23" spans="1:6" x14ac:dyDescent="0.25">
      <c r="A23" t="s">
        <v>15</v>
      </c>
      <c r="B23" t="s">
        <v>14</v>
      </c>
      <c r="C23" s="1">
        <v>370000</v>
      </c>
      <c r="D23" s="1">
        <v>260000</v>
      </c>
      <c r="E23" s="1">
        <f t="shared" si="0"/>
        <v>110000</v>
      </c>
      <c r="F23" s="4">
        <f t="shared" si="1"/>
        <v>110000.00229999999</v>
      </c>
    </row>
    <row r="24" spans="1:6" x14ac:dyDescent="0.25">
      <c r="A24" t="s">
        <v>5</v>
      </c>
      <c r="B24" t="s">
        <v>14</v>
      </c>
      <c r="C24" s="1">
        <v>30000</v>
      </c>
      <c r="D24" s="1">
        <v>275000</v>
      </c>
      <c r="E24" s="1">
        <f t="shared" si="0"/>
        <v>-245000</v>
      </c>
      <c r="F24" s="4">
        <f t="shared" si="1"/>
        <v>-244999.9976</v>
      </c>
    </row>
    <row r="25" spans="1:6" x14ac:dyDescent="0.25">
      <c r="A25" t="s">
        <v>6</v>
      </c>
      <c r="B25" t="s">
        <v>14</v>
      </c>
      <c r="C25" s="1">
        <v>290000</v>
      </c>
      <c r="D25" s="1">
        <v>208000</v>
      </c>
      <c r="E25" s="1">
        <f t="shared" si="0"/>
        <v>82000</v>
      </c>
      <c r="F25" s="4">
        <f t="shared" si="1"/>
        <v>82000.002500000002</v>
      </c>
    </row>
    <row r="26" spans="1:6" x14ac:dyDescent="0.25">
      <c r="A26" t="s">
        <v>7</v>
      </c>
      <c r="B26" t="s">
        <v>14</v>
      </c>
      <c r="C26" s="1">
        <v>255000</v>
      </c>
      <c r="D26" s="1">
        <v>146000</v>
      </c>
      <c r="E26" s="1">
        <f t="shared" si="0"/>
        <v>109000</v>
      </c>
      <c r="F26" s="4">
        <f t="shared" si="1"/>
        <v>109000.00260000001</v>
      </c>
    </row>
    <row r="27" spans="1:6" x14ac:dyDescent="0.25">
      <c r="A27" t="s">
        <v>8</v>
      </c>
      <c r="B27" t="s">
        <v>14</v>
      </c>
      <c r="C27" s="1">
        <v>195000</v>
      </c>
      <c r="D27" s="1">
        <v>140000</v>
      </c>
      <c r="E27" s="1">
        <f t="shared" si="0"/>
        <v>55000</v>
      </c>
      <c r="F27" s="4">
        <f t="shared" si="1"/>
        <v>55000.002699999997</v>
      </c>
    </row>
    <row r="28" spans="1:6" x14ac:dyDescent="0.25">
      <c r="A28" t="s">
        <v>9</v>
      </c>
      <c r="B28" t="s">
        <v>14</v>
      </c>
      <c r="C28" s="1">
        <v>222000</v>
      </c>
      <c r="D28" s="1">
        <v>290000</v>
      </c>
      <c r="E28" s="1">
        <f t="shared" si="0"/>
        <v>-68000</v>
      </c>
      <c r="F28" s="4">
        <f t="shared" si="1"/>
        <v>-67999.997199999998</v>
      </c>
    </row>
    <row r="29" spans="1:6" x14ac:dyDescent="0.25">
      <c r="A29" t="s">
        <v>10</v>
      </c>
      <c r="B29" t="s">
        <v>14</v>
      </c>
      <c r="C29" s="1">
        <v>212000</v>
      </c>
      <c r="D29" s="1">
        <v>205000</v>
      </c>
      <c r="E29" s="1">
        <f t="shared" si="0"/>
        <v>7000</v>
      </c>
      <c r="F29" s="4">
        <f t="shared" si="1"/>
        <v>7000.0029000000004</v>
      </c>
    </row>
    <row r="32" spans="1:6" x14ac:dyDescent="0.25">
      <c r="D32" s="2"/>
    </row>
    <row r="33" spans="2:4" x14ac:dyDescent="0.25">
      <c r="D33" s="2"/>
    </row>
    <row r="35" spans="2:4" x14ac:dyDescent="0.25">
      <c r="D35" s="2"/>
    </row>
    <row r="37" spans="2:4" x14ac:dyDescent="0.25">
      <c r="B37" s="1"/>
      <c r="D37" s="2"/>
    </row>
  </sheetData>
  <conditionalFormatting sqref="D34">
    <cfRule type="cellIs" dxfId="0" priority="1" operator="greaterThan">
      <formula>1000000</formula>
    </cfRule>
  </conditionalFormatting>
  <conditionalFormatting sqref="E2:E2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9"/>
  <sheetViews>
    <sheetView workbookViewId="0">
      <selection sqref="A1:E1"/>
    </sheetView>
  </sheetViews>
  <sheetFormatPr baseColWidth="10" defaultRowHeight="13.2" x14ac:dyDescent="0.25"/>
  <cols>
    <col min="1" max="1" width="14.109375" customWidth="1"/>
    <col min="2" max="2" width="9.109375" bestFit="1" customWidth="1"/>
    <col min="3" max="3" width="8.5546875" bestFit="1" customWidth="1"/>
    <col min="4" max="4" width="10.44140625" bestFit="1" customWidth="1"/>
    <col min="5" max="5" width="7.5546875" bestFit="1" customWidth="1"/>
  </cols>
  <sheetData>
    <row r="1" spans="1:5" x14ac:dyDescent="0.25">
      <c r="A1" t="s">
        <v>0</v>
      </c>
      <c r="B1" t="s">
        <v>4</v>
      </c>
      <c r="C1" t="s">
        <v>16</v>
      </c>
      <c r="D1" t="s">
        <v>17</v>
      </c>
      <c r="E1" t="s">
        <v>3</v>
      </c>
    </row>
    <row r="2" spans="1:5" x14ac:dyDescent="0.25">
      <c r="A2" t="str">
        <f>INDEX(Tabelle1!A:A,MATCH(E2,Tabelle1!E:E,0))</f>
        <v>Stuttgart</v>
      </c>
      <c r="B2" t="str">
        <f>INDEX(Tabelle1!B:B,MATCH(E2,Tabelle1!E:E,0))</f>
        <v>1. Q 2020</v>
      </c>
      <c r="C2">
        <f>INDEX(Tabelle1!C:C,MATCH(E2,Tabelle1!E:E,0))</f>
        <v>305000</v>
      </c>
      <c r="D2">
        <f>INDEX(Tabelle1!D:D,MATCH(E2,Tabelle1!E:E,0))</f>
        <v>144000</v>
      </c>
      <c r="E2">
        <f>LARGE(Tabelle1!E:E,1)</f>
        <v>161000</v>
      </c>
    </row>
    <row r="3" spans="1:5" x14ac:dyDescent="0.25">
      <c r="A3" t="str">
        <f>INDEX(Tabelle1!A:A,MATCH(E3,Tabelle1!E:E,0))</f>
        <v>Stuttgart</v>
      </c>
      <c r="B3" t="str">
        <f>INDEX(Tabelle1!B:B,MATCH(E3,Tabelle1!E:E,0))</f>
        <v>3. Q 2020</v>
      </c>
      <c r="C3">
        <f>INDEX(Tabelle1!C:C,MATCH(E3,Tabelle1!E:E,0))</f>
        <v>305000</v>
      </c>
      <c r="D3">
        <f>INDEX(Tabelle1!D:D,MATCH(E3,Tabelle1!E:E,0))</f>
        <v>146000</v>
      </c>
      <c r="E3">
        <f>LARGE(Tabelle1!E:E,2)</f>
        <v>159000</v>
      </c>
    </row>
    <row r="4" spans="1:5" x14ac:dyDescent="0.25">
      <c r="A4" t="str">
        <f>INDEX(Tabelle1!A:A,MATCH(E4,Tabelle1!E:E,0))</f>
        <v>Stuttgart</v>
      </c>
      <c r="B4" t="str">
        <f>INDEX(Tabelle1!B:B,MATCH(E4,Tabelle1!E:E,0))</f>
        <v>2. Q 2020</v>
      </c>
      <c r="C4">
        <f>INDEX(Tabelle1!C:C,MATCH(E4,Tabelle1!E:E,0))</f>
        <v>400000</v>
      </c>
      <c r="D4">
        <f>INDEX(Tabelle1!D:D,MATCH(E4,Tabelle1!E:E,0))</f>
        <v>283000</v>
      </c>
      <c r="E4">
        <f>LARGE(Tabelle1!E:E,3)</f>
        <v>117000</v>
      </c>
    </row>
    <row r="5" spans="1:5" x14ac:dyDescent="0.25">
      <c r="A5" t="str">
        <f>INDEX(Tabelle1!A:A,MATCH(E5,Tabelle1!E:E,0))</f>
        <v>München</v>
      </c>
      <c r="B5" t="str">
        <f>INDEX(Tabelle1!B:B,MATCH(E5,Tabelle1!E:E,0))</f>
        <v>1. Q 2020</v>
      </c>
      <c r="C5">
        <f>INDEX(Tabelle1!C:C,MATCH(E5,Tabelle1!E:E,0))</f>
        <v>370000</v>
      </c>
      <c r="D5">
        <f>INDEX(Tabelle1!D:D,MATCH(E5,Tabelle1!E:E,0))</f>
        <v>260000</v>
      </c>
      <c r="E5">
        <f>LARGE(Tabelle1!E:E,4)</f>
        <v>110000</v>
      </c>
    </row>
    <row r="6" spans="1:5" x14ac:dyDescent="0.25">
      <c r="A6" t="str">
        <f>INDEX(Tabelle1!A:A,MATCH(E6,Tabelle1!E:E,0))</f>
        <v>München</v>
      </c>
      <c r="B6" t="str">
        <f>INDEX(Tabelle1!B:B,MATCH(E6,Tabelle1!E:E,0))</f>
        <v>1. Q 2020</v>
      </c>
      <c r="C6">
        <f>INDEX(Tabelle1!C:C,MATCH(E6,Tabelle1!E:E,0))</f>
        <v>370000</v>
      </c>
      <c r="D6">
        <f>INDEX(Tabelle1!D:D,MATCH(E6,Tabelle1!E:E,0))</f>
        <v>260000</v>
      </c>
      <c r="E6">
        <f>LARGE(Tabelle1!E:E,5)</f>
        <v>110000</v>
      </c>
    </row>
    <row r="7" spans="1:5" x14ac:dyDescent="0.25">
      <c r="A7" t="str">
        <f>INDEX(Tabelle1!A:A,MATCH(E7,Tabelle1!E:E,0))</f>
        <v>Stuttgart</v>
      </c>
      <c r="B7" t="str">
        <f>INDEX(Tabelle1!B:B,MATCH(E7,Tabelle1!E:E,0))</f>
        <v>4. Q 2020</v>
      </c>
      <c r="C7">
        <f>INDEX(Tabelle1!C:C,MATCH(E7,Tabelle1!E:E,0))</f>
        <v>255000</v>
      </c>
      <c r="D7">
        <f>INDEX(Tabelle1!D:D,MATCH(E7,Tabelle1!E:E,0))</f>
        <v>146000</v>
      </c>
      <c r="E7">
        <f>LARGE(Tabelle1!E:E,6)</f>
        <v>109000</v>
      </c>
    </row>
    <row r="8" spans="1:5" x14ac:dyDescent="0.25">
      <c r="A8" t="str">
        <f>INDEX(Tabelle1!A:A,MATCH(E8,Tabelle1!E:E,0))</f>
        <v>München</v>
      </c>
      <c r="B8" t="str">
        <f>INDEX(Tabelle1!B:B,MATCH(E8,Tabelle1!E:E,0))</f>
        <v>3. Q 2020</v>
      </c>
      <c r="C8">
        <f>INDEX(Tabelle1!C:C,MATCH(E8,Tabelle1!E:E,0))</f>
        <v>360000</v>
      </c>
      <c r="D8">
        <f>INDEX(Tabelle1!D:D,MATCH(E8,Tabelle1!E:E,0))</f>
        <v>260000</v>
      </c>
      <c r="E8">
        <f>LARGE(Tabelle1!E:E,7)</f>
        <v>100000</v>
      </c>
    </row>
    <row r="9" spans="1:5" x14ac:dyDescent="0.25">
      <c r="A9" t="str">
        <f>INDEX(Tabelle1!A:A,MATCH(E9,Tabelle1!E:E,0))</f>
        <v>Frankurt</v>
      </c>
      <c r="B9" t="str">
        <f>INDEX(Tabelle1!B:B,MATCH(E9,Tabelle1!E:E,0))</f>
        <v>1. Q 2020</v>
      </c>
      <c r="C9">
        <f>INDEX(Tabelle1!C:C,MATCH(E9,Tabelle1!E:E,0))</f>
        <v>290000</v>
      </c>
      <c r="D9">
        <f>INDEX(Tabelle1!D:D,MATCH(E9,Tabelle1!E:E,0))</f>
        <v>208000</v>
      </c>
      <c r="E9">
        <f>LARGE(Tabelle1!E:E,8)</f>
        <v>82000</v>
      </c>
    </row>
    <row r="10" spans="1:5" x14ac:dyDescent="0.25">
      <c r="A10" t="str">
        <f>INDEX(Tabelle1!A:A,MATCH(E10,Tabelle1!E:E,0))</f>
        <v>Frankurt</v>
      </c>
      <c r="B10" t="str">
        <f>INDEX(Tabelle1!B:B,MATCH(E10,Tabelle1!E:E,0))</f>
        <v>1. Q 2020</v>
      </c>
      <c r="C10">
        <f>INDEX(Tabelle1!C:C,MATCH(E10,Tabelle1!E:E,0))</f>
        <v>290000</v>
      </c>
      <c r="D10">
        <f>INDEX(Tabelle1!D:D,MATCH(E10,Tabelle1!E:E,0))</f>
        <v>208000</v>
      </c>
      <c r="E10">
        <f>LARGE(Tabelle1!E:E,9)</f>
        <v>82000</v>
      </c>
    </row>
    <row r="11" spans="1:5" x14ac:dyDescent="0.25">
      <c r="A11" t="str">
        <f>INDEX(Tabelle1!A:A,MATCH(E11,Tabelle1!E:E,0))</f>
        <v>Frankurt</v>
      </c>
      <c r="B11" t="str">
        <f>INDEX(Tabelle1!B:B,MATCH(E11,Tabelle1!E:E,0))</f>
        <v>1. Q 2020</v>
      </c>
      <c r="C11">
        <f>INDEX(Tabelle1!C:C,MATCH(E11,Tabelle1!E:E,0))</f>
        <v>290000</v>
      </c>
      <c r="D11">
        <f>INDEX(Tabelle1!D:D,MATCH(E11,Tabelle1!E:E,0))</f>
        <v>208000</v>
      </c>
      <c r="E11">
        <f>LARGE(Tabelle1!E:E,10)</f>
        <v>82000</v>
      </c>
    </row>
    <row r="12" spans="1:5" x14ac:dyDescent="0.25">
      <c r="A12" t="str">
        <f>INDEX(Tabelle1!A:A,MATCH(E12,Tabelle1!E:E,0))</f>
        <v>Frankurt</v>
      </c>
      <c r="B12" t="str">
        <f>INDEX(Tabelle1!B:B,MATCH(E12,Tabelle1!E:E,0))</f>
        <v>1. Q 2020</v>
      </c>
      <c r="C12">
        <f>INDEX(Tabelle1!C:C,MATCH(E12,Tabelle1!E:E,0))</f>
        <v>290000</v>
      </c>
      <c r="D12">
        <f>INDEX(Tabelle1!D:D,MATCH(E12,Tabelle1!E:E,0))</f>
        <v>208000</v>
      </c>
      <c r="E12">
        <f>LARGE(Tabelle1!E:E,11)</f>
        <v>82000</v>
      </c>
    </row>
    <row r="13" spans="1:5" x14ac:dyDescent="0.25">
      <c r="A13" t="str">
        <f>INDEX(Tabelle1!A:A,MATCH(E13,Tabelle1!E:E,0))</f>
        <v>Hamburg</v>
      </c>
      <c r="B13" t="str">
        <f>INDEX(Tabelle1!B:B,MATCH(E13,Tabelle1!E:E,0))</f>
        <v>1. Q 2020</v>
      </c>
      <c r="C13">
        <f>INDEX(Tabelle1!C:C,MATCH(E13,Tabelle1!E:E,0))</f>
        <v>340000</v>
      </c>
      <c r="D13">
        <f>INDEX(Tabelle1!D:D,MATCH(E13,Tabelle1!E:E,0))</f>
        <v>275000</v>
      </c>
      <c r="E13">
        <f>LARGE(Tabelle1!E:E,12)</f>
        <v>65000</v>
      </c>
    </row>
    <row r="14" spans="1:5" x14ac:dyDescent="0.25">
      <c r="A14" t="str">
        <f>INDEX(Tabelle1!A:A,MATCH(E14,Tabelle1!E:E,0))</f>
        <v>Hamburg</v>
      </c>
      <c r="B14" t="str">
        <f>INDEX(Tabelle1!B:B,MATCH(E14,Tabelle1!E:E,0))</f>
        <v>1. Q 2020</v>
      </c>
      <c r="C14">
        <f>INDEX(Tabelle1!C:C,MATCH(E14,Tabelle1!E:E,0))</f>
        <v>340000</v>
      </c>
      <c r="D14">
        <f>INDEX(Tabelle1!D:D,MATCH(E14,Tabelle1!E:E,0))</f>
        <v>275000</v>
      </c>
      <c r="E14">
        <f>LARGE(Tabelle1!E:E,13)</f>
        <v>65000</v>
      </c>
    </row>
    <row r="15" spans="1:5" x14ac:dyDescent="0.25">
      <c r="A15" t="str">
        <f>INDEX(Tabelle1!A:A,MATCH(E15,Tabelle1!E:E,0))</f>
        <v>Bremen</v>
      </c>
      <c r="B15" t="str">
        <f>INDEX(Tabelle1!B:B,MATCH(E15,Tabelle1!E:E,0))</f>
        <v>4. Q 2020</v>
      </c>
      <c r="C15">
        <f>INDEX(Tabelle1!C:C,MATCH(E15,Tabelle1!E:E,0))</f>
        <v>195000</v>
      </c>
      <c r="D15">
        <f>INDEX(Tabelle1!D:D,MATCH(E15,Tabelle1!E:E,0))</f>
        <v>140000</v>
      </c>
      <c r="E15">
        <f>LARGE(Tabelle1!E:E,14)</f>
        <v>55000</v>
      </c>
    </row>
    <row r="16" spans="1:5" x14ac:dyDescent="0.25">
      <c r="A16" t="str">
        <f>INDEX(Tabelle1!A:A,MATCH(E16,Tabelle1!E:E,0))</f>
        <v>Hamburg</v>
      </c>
      <c r="B16" t="str">
        <f>INDEX(Tabelle1!B:B,MATCH(E16,Tabelle1!E:E,0))</f>
        <v>2. Q 2020</v>
      </c>
      <c r="C16">
        <f>INDEX(Tabelle1!C:C,MATCH(E16,Tabelle1!E:E,0))</f>
        <v>290000</v>
      </c>
      <c r="D16">
        <f>INDEX(Tabelle1!D:D,MATCH(E16,Tabelle1!E:E,0))</f>
        <v>275000</v>
      </c>
      <c r="E16">
        <f>LARGE(Tabelle1!E:E,15)</f>
        <v>15000</v>
      </c>
    </row>
    <row r="17" spans="1:5" x14ac:dyDescent="0.25">
      <c r="A17" t="str">
        <f>INDEX(Tabelle1!A:A,MATCH(E17,Tabelle1!E:E,0))</f>
        <v>Dresden</v>
      </c>
      <c r="B17" t="str">
        <f>INDEX(Tabelle1!B:B,MATCH(E17,Tabelle1!E:E,0))</f>
        <v>4. Q 2020</v>
      </c>
      <c r="C17">
        <f>INDEX(Tabelle1!C:C,MATCH(E17,Tabelle1!E:E,0))</f>
        <v>212000</v>
      </c>
      <c r="D17">
        <f>INDEX(Tabelle1!D:D,MATCH(E17,Tabelle1!E:E,0))</f>
        <v>205000</v>
      </c>
      <c r="E17">
        <f>LARGE(Tabelle1!E:E,16)</f>
        <v>7000</v>
      </c>
    </row>
    <row r="18" spans="1:5" x14ac:dyDescent="0.25">
      <c r="A18" t="str">
        <f>INDEX(Tabelle1!A:A,MATCH(E18,Tabelle1!E:E,0))</f>
        <v>Frankurt</v>
      </c>
      <c r="B18" t="str">
        <f>INDEX(Tabelle1!B:B,MATCH(E18,Tabelle1!E:E,0))</f>
        <v>2. Q 2020</v>
      </c>
      <c r="C18">
        <f>INDEX(Tabelle1!C:C,MATCH(E18,Tabelle1!E:E,0))</f>
        <v>209000</v>
      </c>
      <c r="D18">
        <f>INDEX(Tabelle1!D:D,MATCH(E18,Tabelle1!E:E,0))</f>
        <v>212000</v>
      </c>
      <c r="E18">
        <f>LARGE(Tabelle1!E:E,17)</f>
        <v>-3000</v>
      </c>
    </row>
    <row r="19" spans="1:5" x14ac:dyDescent="0.25">
      <c r="A19" t="str">
        <f>INDEX(Tabelle1!A:A,MATCH(E19,Tabelle1!E:E,0))</f>
        <v>Dresden</v>
      </c>
      <c r="B19" t="str">
        <f>INDEX(Tabelle1!B:B,MATCH(E19,Tabelle1!E:E,0))</f>
        <v>1. Q 2020</v>
      </c>
      <c r="C19">
        <f>INDEX(Tabelle1!C:C,MATCH(E19,Tabelle1!E:E,0))</f>
        <v>205000</v>
      </c>
      <c r="D19">
        <f>INDEX(Tabelle1!D:D,MATCH(E19,Tabelle1!E:E,0))</f>
        <v>209000</v>
      </c>
      <c r="E19">
        <f>LARGE(Tabelle1!E:E,18)</f>
        <v>-4000</v>
      </c>
    </row>
    <row r="20" spans="1:5" x14ac:dyDescent="0.25">
      <c r="A20" t="str">
        <f>INDEX(Tabelle1!A:A,MATCH(E20,Tabelle1!E:E,0))</f>
        <v>Dresden</v>
      </c>
      <c r="B20" t="str">
        <f>INDEX(Tabelle1!B:B,MATCH(E20,Tabelle1!E:E,0))</f>
        <v>1. Q 2020</v>
      </c>
      <c r="C20">
        <f>INDEX(Tabelle1!C:C,MATCH(E20,Tabelle1!E:E,0))</f>
        <v>205000</v>
      </c>
      <c r="D20">
        <f>INDEX(Tabelle1!D:D,MATCH(E20,Tabelle1!E:E,0))</f>
        <v>209000</v>
      </c>
      <c r="E20">
        <f>LARGE(Tabelle1!E:E,19)</f>
        <v>-4000</v>
      </c>
    </row>
    <row r="21" spans="1:5" x14ac:dyDescent="0.25">
      <c r="A21" t="str">
        <f>INDEX(Tabelle1!A:A,MATCH(E21,Tabelle1!E:E,0))</f>
        <v>Dresden</v>
      </c>
      <c r="B21" t="str">
        <f>INDEX(Tabelle1!B:B,MATCH(E21,Tabelle1!E:E,0))</f>
        <v>1. Q 2020</v>
      </c>
      <c r="C21">
        <f>INDEX(Tabelle1!C:C,MATCH(E21,Tabelle1!E:E,0))</f>
        <v>205000</v>
      </c>
      <c r="D21">
        <f>INDEX(Tabelle1!D:D,MATCH(E21,Tabelle1!E:E,0))</f>
        <v>209000</v>
      </c>
      <c r="E21">
        <f>LARGE(Tabelle1!E:E,20)</f>
        <v>-4000</v>
      </c>
    </row>
    <row r="22" spans="1:5" x14ac:dyDescent="0.25">
      <c r="A22" t="str">
        <f>INDEX(Tabelle1!A:A,MATCH(E22,Tabelle1!E:E,0))</f>
        <v>Berlin</v>
      </c>
      <c r="B22" t="str">
        <f>INDEX(Tabelle1!B:B,MATCH(E22,Tabelle1!E:E,0))</f>
        <v>1. Q 2020</v>
      </c>
      <c r="C22">
        <f>INDEX(Tabelle1!C:C,MATCH(E22,Tabelle1!E:E,0))</f>
        <v>285000</v>
      </c>
      <c r="D22">
        <f>INDEX(Tabelle1!D:D,MATCH(E22,Tabelle1!E:E,0))</f>
        <v>304000</v>
      </c>
      <c r="E22">
        <f>LARGE(Tabelle1!E:E,21)</f>
        <v>-19000</v>
      </c>
    </row>
    <row r="23" spans="1:5" x14ac:dyDescent="0.25">
      <c r="A23" t="str">
        <f>INDEX(Tabelle1!A:A,MATCH(E23,Tabelle1!E:E,0))</f>
        <v>Berlin</v>
      </c>
      <c r="B23" t="str">
        <f>INDEX(Tabelle1!B:B,MATCH(E23,Tabelle1!E:E,0))</f>
        <v>1. Q 2020</v>
      </c>
      <c r="C23">
        <f>INDEX(Tabelle1!C:C,MATCH(E23,Tabelle1!E:E,0))</f>
        <v>285000</v>
      </c>
      <c r="D23">
        <f>INDEX(Tabelle1!D:D,MATCH(E23,Tabelle1!E:E,0))</f>
        <v>304000</v>
      </c>
      <c r="E23">
        <f>LARGE(Tabelle1!E:E,22)</f>
        <v>-19000</v>
      </c>
    </row>
    <row r="24" spans="1:5" x14ac:dyDescent="0.25">
      <c r="A24" t="str">
        <f>INDEX(Tabelle1!A:A,MATCH(E24,Tabelle1!E:E,0))</f>
        <v>Bremen</v>
      </c>
      <c r="B24" t="str">
        <f>INDEX(Tabelle1!B:B,MATCH(E24,Tabelle1!E:E,0))</f>
        <v>1. Q 2020</v>
      </c>
      <c r="C24">
        <f>INDEX(Tabelle1!C:C,MATCH(E24,Tabelle1!E:E,0))</f>
        <v>170000</v>
      </c>
      <c r="D24">
        <f>INDEX(Tabelle1!D:D,MATCH(E24,Tabelle1!E:E,0))</f>
        <v>190000</v>
      </c>
      <c r="E24">
        <f>LARGE(Tabelle1!E:E,23)</f>
        <v>-20000</v>
      </c>
    </row>
    <row r="25" spans="1:5" x14ac:dyDescent="0.25">
      <c r="A25" t="str">
        <f>INDEX(Tabelle1!A:A,MATCH(E25,Tabelle1!E:E,0))</f>
        <v>Bremen</v>
      </c>
      <c r="B25" t="str">
        <f>INDEX(Tabelle1!B:B,MATCH(E25,Tabelle1!E:E,0))</f>
        <v>1. Q 2020</v>
      </c>
      <c r="C25">
        <f>INDEX(Tabelle1!C:C,MATCH(E25,Tabelle1!E:E,0))</f>
        <v>170000</v>
      </c>
      <c r="D25">
        <f>INDEX(Tabelle1!D:D,MATCH(E25,Tabelle1!E:E,0))</f>
        <v>190000</v>
      </c>
      <c r="E25">
        <f>LARGE(Tabelle1!E:E,24)</f>
        <v>-20000</v>
      </c>
    </row>
    <row r="26" spans="1:5" x14ac:dyDescent="0.25">
      <c r="A26" t="str">
        <f>INDEX(Tabelle1!A:A,MATCH(E26,Tabelle1!E:E,0))</f>
        <v>Bremen</v>
      </c>
      <c r="B26" t="str">
        <f>INDEX(Tabelle1!B:B,MATCH(E26,Tabelle1!E:E,0))</f>
        <v>1. Q 2020</v>
      </c>
      <c r="C26">
        <f>INDEX(Tabelle1!C:C,MATCH(E26,Tabelle1!E:E,0))</f>
        <v>170000</v>
      </c>
      <c r="D26">
        <f>INDEX(Tabelle1!D:D,MATCH(E26,Tabelle1!E:E,0))</f>
        <v>190000</v>
      </c>
      <c r="E26">
        <f>LARGE(Tabelle1!E:E,25)</f>
        <v>-20000</v>
      </c>
    </row>
    <row r="27" spans="1:5" x14ac:dyDescent="0.25">
      <c r="A27" t="str">
        <f>INDEX(Tabelle1!A:A,MATCH(E27,Tabelle1!E:E,0))</f>
        <v>Berlin</v>
      </c>
      <c r="B27" t="str">
        <f>INDEX(Tabelle1!B:B,MATCH(E27,Tabelle1!E:E,0))</f>
        <v>3. Q 2020</v>
      </c>
      <c r="C27">
        <f>INDEX(Tabelle1!C:C,MATCH(E27,Tabelle1!E:E,0))</f>
        <v>245000</v>
      </c>
      <c r="D27">
        <f>INDEX(Tabelle1!D:D,MATCH(E27,Tabelle1!E:E,0))</f>
        <v>304000</v>
      </c>
      <c r="E27">
        <f>LARGE(Tabelle1!E:E,26)</f>
        <v>-59000</v>
      </c>
    </row>
    <row r="28" spans="1:5" x14ac:dyDescent="0.25">
      <c r="A28" t="str">
        <f>INDEX(Tabelle1!A:A,MATCH(E28,Tabelle1!E:E,0))</f>
        <v>Berlin</v>
      </c>
      <c r="B28" t="str">
        <f>INDEX(Tabelle1!B:B,MATCH(E28,Tabelle1!E:E,0))</f>
        <v>4. Q 2020</v>
      </c>
      <c r="C28">
        <f>INDEX(Tabelle1!C:C,MATCH(E28,Tabelle1!E:E,0))</f>
        <v>222000</v>
      </c>
      <c r="D28">
        <f>INDEX(Tabelle1!D:D,MATCH(E28,Tabelle1!E:E,0))</f>
        <v>290000</v>
      </c>
      <c r="E28">
        <f>LARGE(Tabelle1!E:E,27)</f>
        <v>-68000</v>
      </c>
    </row>
    <row r="29" spans="1:5" x14ac:dyDescent="0.25">
      <c r="A29" t="str">
        <f>INDEX(Tabelle1!A:A,MATCH(E29,Tabelle1!E:E,0))</f>
        <v>Hamburg</v>
      </c>
      <c r="B29" t="str">
        <f>INDEX(Tabelle1!B:B,MATCH(E29,Tabelle1!E:E,0))</f>
        <v>4. Q 2020</v>
      </c>
      <c r="C29">
        <f>INDEX(Tabelle1!C:C,MATCH(E29,Tabelle1!E:E,0))</f>
        <v>30000</v>
      </c>
      <c r="D29">
        <f>INDEX(Tabelle1!D:D,MATCH(E29,Tabelle1!E:E,0))</f>
        <v>275000</v>
      </c>
      <c r="E29">
        <f>LARGE(Tabelle1!E:E,28)</f>
        <v>-245000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9"/>
  <sheetViews>
    <sheetView workbookViewId="0">
      <selection activeCell="C2" sqref="C2"/>
    </sheetView>
  </sheetViews>
  <sheetFormatPr baseColWidth="10" defaultRowHeight="13.2" x14ac:dyDescent="0.25"/>
  <cols>
    <col min="1" max="1" width="11.88671875" customWidth="1"/>
    <col min="2" max="2" width="9.109375" bestFit="1" customWidth="1"/>
    <col min="3" max="3" width="8.5546875" bestFit="1" customWidth="1"/>
    <col min="4" max="4" width="10.44140625" bestFit="1" customWidth="1"/>
    <col min="5" max="5" width="7.5546875" bestFit="1" customWidth="1"/>
    <col min="6" max="6" width="15.109375" style="5" bestFit="1" customWidth="1"/>
  </cols>
  <sheetData>
    <row r="1" spans="1:6" x14ac:dyDescent="0.25">
      <c r="A1" t="s">
        <v>0</v>
      </c>
      <c r="B1" t="s">
        <v>4</v>
      </c>
      <c r="C1" t="s">
        <v>16</v>
      </c>
      <c r="D1" t="s">
        <v>17</v>
      </c>
      <c r="E1" t="s">
        <v>3</v>
      </c>
      <c r="F1" s="5" t="s">
        <v>19</v>
      </c>
    </row>
    <row r="2" spans="1:6" x14ac:dyDescent="0.25">
      <c r="A2" t="str">
        <f>INDEX(Tabelle1!A:A,MATCH(F2,Tabelle1!F:F,0))</f>
        <v>Stuttgart</v>
      </c>
      <c r="B2" t="str">
        <f>INDEX(Tabelle1!B:B,MATCH(F2,Tabelle1!F:F,0))</f>
        <v>1. Q 2020</v>
      </c>
      <c r="C2">
        <f>INDEX(Tabelle1!C:C,MATCH(F2,Tabelle1!F:F,0))</f>
        <v>305000</v>
      </c>
      <c r="D2">
        <f>INDEX(Tabelle1!D:D,MATCH(F2,Tabelle1!F:F,0))</f>
        <v>144000</v>
      </c>
      <c r="E2">
        <f>INDEX(Tabelle1!E:E,MATCH(F2,Tabelle1!F:F,0))</f>
        <v>161000</v>
      </c>
      <c r="F2" s="5">
        <f>LARGE(Tabelle1!F:F,1)</f>
        <v>161000.00049999999</v>
      </c>
    </row>
    <row r="3" spans="1:6" x14ac:dyDescent="0.25">
      <c r="A3" t="str">
        <f>INDEX(Tabelle1!A:A,MATCH(F3,Tabelle1!F:F,0))</f>
        <v>Stuttgart</v>
      </c>
      <c r="B3" t="str">
        <f>INDEX(Tabelle1!B:B,MATCH(F3,Tabelle1!F:F,0))</f>
        <v>3. Q 2020</v>
      </c>
      <c r="C3">
        <f>INDEX(Tabelle1!C:C,MATCH(F3,Tabelle1!F:F,0))</f>
        <v>305000</v>
      </c>
      <c r="D3">
        <f>INDEX(Tabelle1!D:D,MATCH(F3,Tabelle1!F:F,0))</f>
        <v>146000</v>
      </c>
      <c r="E3">
        <f>INDEX(Tabelle1!E:E,MATCH(F3,Tabelle1!F:F,0))</f>
        <v>159000</v>
      </c>
      <c r="F3" s="5">
        <f>LARGE(Tabelle1!F:F,2)</f>
        <v>159000.0019</v>
      </c>
    </row>
    <row r="4" spans="1:6" x14ac:dyDescent="0.25">
      <c r="A4" t="str">
        <f>INDEX(Tabelle1!A:A,MATCH(F4,Tabelle1!F:F,0))</f>
        <v>Stuttgart</v>
      </c>
      <c r="B4" t="str">
        <f>INDEX(Tabelle1!B:B,MATCH(F4,Tabelle1!F:F,0))</f>
        <v>2. Q 2020</v>
      </c>
      <c r="C4">
        <f>INDEX(Tabelle1!C:C,MATCH(F4,Tabelle1!F:F,0))</f>
        <v>400000</v>
      </c>
      <c r="D4">
        <f>INDEX(Tabelle1!D:D,MATCH(F4,Tabelle1!F:F,0))</f>
        <v>283000</v>
      </c>
      <c r="E4">
        <f>INDEX(Tabelle1!E:E,MATCH(F4,Tabelle1!F:F,0))</f>
        <v>117000</v>
      </c>
      <c r="F4" s="5">
        <f>LARGE(Tabelle1!F:F,3)</f>
        <v>117000.0012</v>
      </c>
    </row>
    <row r="5" spans="1:6" x14ac:dyDescent="0.25">
      <c r="A5" t="str">
        <f>INDEX(Tabelle1!A:A,MATCH(F5,Tabelle1!F:F,0))</f>
        <v>München</v>
      </c>
      <c r="B5" t="str">
        <f>INDEX(Tabelle1!B:B,MATCH(F5,Tabelle1!F:F,0))</f>
        <v>4. Q 2020</v>
      </c>
      <c r="C5">
        <f>INDEX(Tabelle1!C:C,MATCH(F5,Tabelle1!F:F,0))</f>
        <v>370000</v>
      </c>
      <c r="D5">
        <f>INDEX(Tabelle1!D:D,MATCH(F5,Tabelle1!F:F,0))</f>
        <v>260000</v>
      </c>
      <c r="E5">
        <f>INDEX(Tabelle1!E:E,MATCH(F5,Tabelle1!F:F,0))</f>
        <v>110000</v>
      </c>
      <c r="F5" s="5">
        <f>LARGE(Tabelle1!F:F,4)</f>
        <v>110000.00229999999</v>
      </c>
    </row>
    <row r="6" spans="1:6" x14ac:dyDescent="0.25">
      <c r="A6" t="str">
        <f>INDEX(Tabelle1!A:A,MATCH(F6,Tabelle1!F:F,0))</f>
        <v>München</v>
      </c>
      <c r="B6" t="str">
        <f>INDEX(Tabelle1!B:B,MATCH(F6,Tabelle1!F:F,0))</f>
        <v>1. Q 2020</v>
      </c>
      <c r="C6">
        <f>INDEX(Tabelle1!C:C,MATCH(F6,Tabelle1!F:F,0))</f>
        <v>370000</v>
      </c>
      <c r="D6">
        <f>INDEX(Tabelle1!D:D,MATCH(F6,Tabelle1!F:F,0))</f>
        <v>260000</v>
      </c>
      <c r="E6">
        <f>INDEX(Tabelle1!E:E,MATCH(F6,Tabelle1!F:F,0))</f>
        <v>110000</v>
      </c>
      <c r="F6" s="5">
        <f>LARGE(Tabelle1!F:F,5)</f>
        <v>110000.00019999999</v>
      </c>
    </row>
    <row r="7" spans="1:6" x14ac:dyDescent="0.25">
      <c r="A7" t="str">
        <f>INDEX(Tabelle1!A:A,MATCH(F7,Tabelle1!F:F,0))</f>
        <v>Stuttgart</v>
      </c>
      <c r="B7" t="str">
        <f>INDEX(Tabelle1!B:B,MATCH(F7,Tabelle1!F:F,0))</f>
        <v>4. Q 2020</v>
      </c>
      <c r="C7">
        <f>INDEX(Tabelle1!C:C,MATCH(F7,Tabelle1!F:F,0))</f>
        <v>255000</v>
      </c>
      <c r="D7">
        <f>INDEX(Tabelle1!D:D,MATCH(F7,Tabelle1!F:F,0))</f>
        <v>146000</v>
      </c>
      <c r="E7">
        <f>INDEX(Tabelle1!E:E,MATCH(F7,Tabelle1!F:F,0))</f>
        <v>109000</v>
      </c>
      <c r="F7" s="5">
        <f>LARGE(Tabelle1!F:F,6)</f>
        <v>109000.00260000001</v>
      </c>
    </row>
    <row r="8" spans="1:6" x14ac:dyDescent="0.25">
      <c r="A8" t="str">
        <f>INDEX(Tabelle1!A:A,MATCH(F8,Tabelle1!F:F,0))</f>
        <v>München</v>
      </c>
      <c r="B8" t="str">
        <f>INDEX(Tabelle1!B:B,MATCH(F8,Tabelle1!F:F,0))</f>
        <v>3. Q 2020</v>
      </c>
      <c r="C8">
        <f>INDEX(Tabelle1!C:C,MATCH(F8,Tabelle1!F:F,0))</f>
        <v>360000</v>
      </c>
      <c r="D8">
        <f>INDEX(Tabelle1!D:D,MATCH(F8,Tabelle1!F:F,0))</f>
        <v>260000</v>
      </c>
      <c r="E8">
        <f>INDEX(Tabelle1!E:E,MATCH(F8,Tabelle1!F:F,0))</f>
        <v>100000</v>
      </c>
      <c r="F8" s="5">
        <f>LARGE(Tabelle1!F:F,7)</f>
        <v>100000.0016</v>
      </c>
    </row>
    <row r="9" spans="1:6" x14ac:dyDescent="0.25">
      <c r="A9" t="str">
        <f>INDEX(Tabelle1!A:A,MATCH(F9,Tabelle1!F:F,0))</f>
        <v>Frankurt</v>
      </c>
      <c r="B9" t="str">
        <f>INDEX(Tabelle1!B:B,MATCH(F9,Tabelle1!F:F,0))</f>
        <v>4. Q 2020</v>
      </c>
      <c r="C9">
        <f>INDEX(Tabelle1!C:C,MATCH(F9,Tabelle1!F:F,0))</f>
        <v>290000</v>
      </c>
      <c r="D9">
        <f>INDEX(Tabelle1!D:D,MATCH(F9,Tabelle1!F:F,0))</f>
        <v>208000</v>
      </c>
      <c r="E9">
        <f>INDEX(Tabelle1!E:E,MATCH(F9,Tabelle1!F:F,0))</f>
        <v>82000</v>
      </c>
      <c r="F9" s="5">
        <f>LARGE(Tabelle1!F:F,8)</f>
        <v>82000.002500000002</v>
      </c>
    </row>
    <row r="10" spans="1:6" x14ac:dyDescent="0.25">
      <c r="A10" t="str">
        <f>INDEX(Tabelle1!A:A,MATCH(F10,Tabelle1!F:F,0))</f>
        <v>Frankurt</v>
      </c>
      <c r="B10" t="str">
        <f>INDEX(Tabelle1!B:B,MATCH(F10,Tabelle1!F:F,0))</f>
        <v>3. Q 2020</v>
      </c>
      <c r="C10">
        <f>INDEX(Tabelle1!C:C,MATCH(F10,Tabelle1!F:F,0))</f>
        <v>290000</v>
      </c>
      <c r="D10">
        <f>INDEX(Tabelle1!D:D,MATCH(F10,Tabelle1!F:F,0))</f>
        <v>208000</v>
      </c>
      <c r="E10">
        <f>INDEX(Tabelle1!E:E,MATCH(F10,Tabelle1!F:F,0))</f>
        <v>82000</v>
      </c>
      <c r="F10" s="5">
        <f>LARGE(Tabelle1!F:F,9)</f>
        <v>82000.001799999998</v>
      </c>
    </row>
    <row r="11" spans="1:6" x14ac:dyDescent="0.25">
      <c r="A11" t="str">
        <f>INDEX(Tabelle1!A:A,MATCH(F11,Tabelle1!F:F,0))</f>
        <v>München</v>
      </c>
      <c r="B11" t="str">
        <f>INDEX(Tabelle1!B:B,MATCH(F11,Tabelle1!F:F,0))</f>
        <v>2. Q 2020</v>
      </c>
      <c r="C11">
        <f>INDEX(Tabelle1!C:C,MATCH(F11,Tabelle1!F:F,0))</f>
        <v>328000</v>
      </c>
      <c r="D11">
        <f>INDEX(Tabelle1!D:D,MATCH(F11,Tabelle1!F:F,0))</f>
        <v>246000</v>
      </c>
      <c r="E11">
        <f>INDEX(Tabelle1!E:E,MATCH(F11,Tabelle1!F:F,0))</f>
        <v>82000</v>
      </c>
      <c r="F11" s="5">
        <f>LARGE(Tabelle1!F:F,10)</f>
        <v>82000.000899999999</v>
      </c>
    </row>
    <row r="12" spans="1:6" x14ac:dyDescent="0.25">
      <c r="A12" t="str">
        <f>INDEX(Tabelle1!A:A,MATCH(F12,Tabelle1!F:F,0))</f>
        <v>Frankurt</v>
      </c>
      <c r="B12" t="str">
        <f>INDEX(Tabelle1!B:B,MATCH(F12,Tabelle1!F:F,0))</f>
        <v>1. Q 2020</v>
      </c>
      <c r="C12">
        <f>INDEX(Tabelle1!C:C,MATCH(F12,Tabelle1!F:F,0))</f>
        <v>290000</v>
      </c>
      <c r="D12">
        <f>INDEX(Tabelle1!D:D,MATCH(F12,Tabelle1!F:F,0))</f>
        <v>208000</v>
      </c>
      <c r="E12">
        <f>INDEX(Tabelle1!E:E,MATCH(F12,Tabelle1!F:F,0))</f>
        <v>82000</v>
      </c>
      <c r="F12" s="5">
        <f>LARGE(Tabelle1!F:F,11)</f>
        <v>82000.000400000004</v>
      </c>
    </row>
    <row r="13" spans="1:6" x14ac:dyDescent="0.25">
      <c r="A13" t="str">
        <f>INDEX(Tabelle1!A:A,MATCH(F13,Tabelle1!F:F,0))</f>
        <v>Hamburg</v>
      </c>
      <c r="B13" t="str">
        <f>INDEX(Tabelle1!B:B,MATCH(F13,Tabelle1!F:F,0))</f>
        <v>3. Q 2020</v>
      </c>
      <c r="C13">
        <f>INDEX(Tabelle1!C:C,MATCH(F13,Tabelle1!F:F,0))</f>
        <v>340000</v>
      </c>
      <c r="D13">
        <f>INDEX(Tabelle1!D:D,MATCH(F13,Tabelle1!F:F,0))</f>
        <v>275000</v>
      </c>
      <c r="E13">
        <f>INDEX(Tabelle1!E:E,MATCH(F13,Tabelle1!F:F,0))</f>
        <v>65000</v>
      </c>
      <c r="F13" s="5">
        <f>LARGE(Tabelle1!F:F,12)</f>
        <v>65000.001700000001</v>
      </c>
    </row>
    <row r="14" spans="1:6" x14ac:dyDescent="0.25">
      <c r="A14" t="str">
        <f>INDEX(Tabelle1!A:A,MATCH(F14,Tabelle1!F:F,0))</f>
        <v>Hamburg</v>
      </c>
      <c r="B14" t="str">
        <f>INDEX(Tabelle1!B:B,MATCH(F14,Tabelle1!F:F,0))</f>
        <v>1. Q 2020</v>
      </c>
      <c r="C14">
        <f>INDEX(Tabelle1!C:C,MATCH(F14,Tabelle1!F:F,0))</f>
        <v>340000</v>
      </c>
      <c r="D14">
        <f>INDEX(Tabelle1!D:D,MATCH(F14,Tabelle1!F:F,0))</f>
        <v>275000</v>
      </c>
      <c r="E14">
        <f>INDEX(Tabelle1!E:E,MATCH(F14,Tabelle1!F:F,0))</f>
        <v>65000</v>
      </c>
      <c r="F14" s="5">
        <f>LARGE(Tabelle1!F:F,13)</f>
        <v>65000.0003</v>
      </c>
    </row>
    <row r="15" spans="1:6" x14ac:dyDescent="0.25">
      <c r="A15" t="str">
        <f>INDEX(Tabelle1!A:A,MATCH(F15,Tabelle1!F:F,0))</f>
        <v>Bremen</v>
      </c>
      <c r="B15" t="str">
        <f>INDEX(Tabelle1!B:B,MATCH(F15,Tabelle1!F:F,0))</f>
        <v>4. Q 2020</v>
      </c>
      <c r="C15">
        <f>INDEX(Tabelle1!C:C,MATCH(F15,Tabelle1!F:F,0))</f>
        <v>195000</v>
      </c>
      <c r="D15">
        <f>INDEX(Tabelle1!D:D,MATCH(F15,Tabelle1!F:F,0))</f>
        <v>140000</v>
      </c>
      <c r="E15">
        <f>INDEX(Tabelle1!E:E,MATCH(F15,Tabelle1!F:F,0))</f>
        <v>55000</v>
      </c>
      <c r="F15" s="5">
        <f>LARGE(Tabelle1!F:F,14)</f>
        <v>55000.002699999997</v>
      </c>
    </row>
    <row r="16" spans="1:6" x14ac:dyDescent="0.25">
      <c r="A16" t="str">
        <f>INDEX(Tabelle1!A:A,MATCH(F16,Tabelle1!F:F,0))</f>
        <v>Hamburg</v>
      </c>
      <c r="B16" t="str">
        <f>INDEX(Tabelle1!B:B,MATCH(F16,Tabelle1!F:F,0))</f>
        <v>2. Q 2020</v>
      </c>
      <c r="C16">
        <f>INDEX(Tabelle1!C:C,MATCH(F16,Tabelle1!F:F,0))</f>
        <v>290000</v>
      </c>
      <c r="D16">
        <f>INDEX(Tabelle1!D:D,MATCH(F16,Tabelle1!F:F,0))</f>
        <v>275000</v>
      </c>
      <c r="E16">
        <f>INDEX(Tabelle1!E:E,MATCH(F16,Tabelle1!F:F,0))</f>
        <v>15000</v>
      </c>
      <c r="F16" s="5">
        <f>LARGE(Tabelle1!F:F,15)</f>
        <v>15000.001</v>
      </c>
    </row>
    <row r="17" spans="1:6" x14ac:dyDescent="0.25">
      <c r="A17" t="str">
        <f>INDEX(Tabelle1!A:A,MATCH(F17,Tabelle1!F:F,0))</f>
        <v>Dresden</v>
      </c>
      <c r="B17" t="str">
        <f>INDEX(Tabelle1!B:B,MATCH(F17,Tabelle1!F:F,0))</f>
        <v>4. Q 2020</v>
      </c>
      <c r="C17">
        <f>INDEX(Tabelle1!C:C,MATCH(F17,Tabelle1!F:F,0))</f>
        <v>212000</v>
      </c>
      <c r="D17">
        <f>INDEX(Tabelle1!D:D,MATCH(F17,Tabelle1!F:F,0))</f>
        <v>205000</v>
      </c>
      <c r="E17">
        <f>INDEX(Tabelle1!E:E,MATCH(F17,Tabelle1!F:F,0))</f>
        <v>7000</v>
      </c>
      <c r="F17" s="5">
        <f>LARGE(Tabelle1!F:F,16)</f>
        <v>7000.0029000000004</v>
      </c>
    </row>
    <row r="18" spans="1:6" x14ac:dyDescent="0.25">
      <c r="A18" t="str">
        <f>INDEX(Tabelle1!A:A,MATCH(F18,Tabelle1!F:F,0))</f>
        <v>Frankurt</v>
      </c>
      <c r="B18" t="str">
        <f>INDEX(Tabelle1!B:B,MATCH(F18,Tabelle1!F:F,0))</f>
        <v>2. Q 2020</v>
      </c>
      <c r="C18">
        <f>INDEX(Tabelle1!C:C,MATCH(F18,Tabelle1!F:F,0))</f>
        <v>209000</v>
      </c>
      <c r="D18">
        <f>INDEX(Tabelle1!D:D,MATCH(F18,Tabelle1!F:F,0))</f>
        <v>212000</v>
      </c>
      <c r="E18">
        <f>INDEX(Tabelle1!E:E,MATCH(F18,Tabelle1!F:F,0))</f>
        <v>-3000</v>
      </c>
      <c r="F18" s="5">
        <f>LARGE(Tabelle1!F:F,17)</f>
        <v>-2999.9989</v>
      </c>
    </row>
    <row r="19" spans="1:6" x14ac:dyDescent="0.25">
      <c r="A19" t="str">
        <f>INDEX(Tabelle1!A:A,MATCH(F19,Tabelle1!F:F,0))</f>
        <v>Dresden</v>
      </c>
      <c r="B19" t="str">
        <f>INDEX(Tabelle1!B:B,MATCH(F19,Tabelle1!F:F,0))</f>
        <v>3. Q 2020</v>
      </c>
      <c r="C19">
        <f>INDEX(Tabelle1!C:C,MATCH(F19,Tabelle1!F:F,0))</f>
        <v>205000</v>
      </c>
      <c r="D19">
        <f>INDEX(Tabelle1!D:D,MATCH(F19,Tabelle1!F:F,0))</f>
        <v>209000</v>
      </c>
      <c r="E19">
        <f>INDEX(Tabelle1!E:E,MATCH(F19,Tabelle1!F:F,0))</f>
        <v>-4000</v>
      </c>
      <c r="F19" s="5">
        <f>LARGE(Tabelle1!F:F,18)</f>
        <v>-3999.9978000000001</v>
      </c>
    </row>
    <row r="20" spans="1:6" x14ac:dyDescent="0.25">
      <c r="A20" t="str">
        <f>INDEX(Tabelle1!A:A,MATCH(F20,Tabelle1!F:F,0))</f>
        <v>Dresden</v>
      </c>
      <c r="B20" t="str">
        <f>INDEX(Tabelle1!B:B,MATCH(F20,Tabelle1!F:F,0))</f>
        <v>2. Q 2020</v>
      </c>
      <c r="C20">
        <f>INDEX(Tabelle1!C:C,MATCH(F20,Tabelle1!F:F,0))</f>
        <v>205000</v>
      </c>
      <c r="D20">
        <f>INDEX(Tabelle1!D:D,MATCH(F20,Tabelle1!F:F,0))</f>
        <v>209000</v>
      </c>
      <c r="E20">
        <f>INDEX(Tabelle1!E:E,MATCH(F20,Tabelle1!F:F,0))</f>
        <v>-4000</v>
      </c>
      <c r="F20" s="5">
        <f>LARGE(Tabelle1!F:F,19)</f>
        <v>-3999.9985000000001</v>
      </c>
    </row>
    <row r="21" spans="1:6" x14ac:dyDescent="0.25">
      <c r="A21" t="str">
        <f>INDEX(Tabelle1!A:A,MATCH(F21,Tabelle1!F:F,0))</f>
        <v>Dresden</v>
      </c>
      <c r="B21" t="str">
        <f>INDEX(Tabelle1!B:B,MATCH(F21,Tabelle1!F:F,0))</f>
        <v>1. Q 2020</v>
      </c>
      <c r="C21">
        <f>INDEX(Tabelle1!C:C,MATCH(F21,Tabelle1!F:F,0))</f>
        <v>205000</v>
      </c>
      <c r="D21">
        <f>INDEX(Tabelle1!D:D,MATCH(F21,Tabelle1!F:F,0))</f>
        <v>209000</v>
      </c>
      <c r="E21">
        <f>INDEX(Tabelle1!E:E,MATCH(F21,Tabelle1!F:F,0))</f>
        <v>-4000</v>
      </c>
      <c r="F21" s="5">
        <f>LARGE(Tabelle1!F:F,20)</f>
        <v>-3999.9992000000002</v>
      </c>
    </row>
    <row r="22" spans="1:6" x14ac:dyDescent="0.25">
      <c r="A22" t="str">
        <f>INDEX(Tabelle1!A:A,MATCH(F22,Tabelle1!F:F,0))</f>
        <v>Berlin</v>
      </c>
      <c r="B22" t="str">
        <f>INDEX(Tabelle1!B:B,MATCH(F22,Tabelle1!F:F,0))</f>
        <v>2. Q 2020</v>
      </c>
      <c r="C22">
        <f>INDEX(Tabelle1!C:C,MATCH(F22,Tabelle1!F:F,0))</f>
        <v>285000</v>
      </c>
      <c r="D22">
        <f>INDEX(Tabelle1!D:D,MATCH(F22,Tabelle1!F:F,0))</f>
        <v>304000</v>
      </c>
      <c r="E22">
        <f>INDEX(Tabelle1!E:E,MATCH(F22,Tabelle1!F:F,0))</f>
        <v>-19000</v>
      </c>
      <c r="F22" s="5">
        <f>LARGE(Tabelle1!F:F,21)</f>
        <v>-18999.998599999999</v>
      </c>
    </row>
    <row r="23" spans="1:6" x14ac:dyDescent="0.25">
      <c r="A23" t="str">
        <f>INDEX(Tabelle1!A:A,MATCH(F23,Tabelle1!F:F,0))</f>
        <v>Berlin</v>
      </c>
      <c r="B23" t="str">
        <f>INDEX(Tabelle1!B:B,MATCH(F23,Tabelle1!F:F,0))</f>
        <v>1. Q 2020</v>
      </c>
      <c r="C23">
        <f>INDEX(Tabelle1!C:C,MATCH(F23,Tabelle1!F:F,0))</f>
        <v>285000</v>
      </c>
      <c r="D23">
        <f>INDEX(Tabelle1!D:D,MATCH(F23,Tabelle1!F:F,0))</f>
        <v>304000</v>
      </c>
      <c r="E23">
        <f>INDEX(Tabelle1!E:E,MATCH(F23,Tabelle1!F:F,0))</f>
        <v>-19000</v>
      </c>
      <c r="F23" s="5">
        <f>LARGE(Tabelle1!F:F,22)</f>
        <v>-18999.999299999999</v>
      </c>
    </row>
    <row r="24" spans="1:6" x14ac:dyDescent="0.25">
      <c r="A24" t="str">
        <f>INDEX(Tabelle1!A:A,MATCH(F24,Tabelle1!F:F,0))</f>
        <v>Bremen</v>
      </c>
      <c r="B24" t="str">
        <f>INDEX(Tabelle1!B:B,MATCH(F24,Tabelle1!F:F,0))</f>
        <v>3. Q 2020</v>
      </c>
      <c r="C24">
        <f>INDEX(Tabelle1!C:C,MATCH(F24,Tabelle1!F:F,0))</f>
        <v>170000</v>
      </c>
      <c r="D24">
        <f>INDEX(Tabelle1!D:D,MATCH(F24,Tabelle1!F:F,0))</f>
        <v>190000</v>
      </c>
      <c r="E24">
        <f>INDEX(Tabelle1!E:E,MATCH(F24,Tabelle1!F:F,0))</f>
        <v>-20000</v>
      </c>
      <c r="F24" s="5">
        <f>LARGE(Tabelle1!F:F,23)</f>
        <v>-19999.998</v>
      </c>
    </row>
    <row r="25" spans="1:6" x14ac:dyDescent="0.25">
      <c r="A25" t="str">
        <f>INDEX(Tabelle1!A:A,MATCH(F25,Tabelle1!F:F,0))</f>
        <v>Bremen</v>
      </c>
      <c r="B25" t="str">
        <f>INDEX(Tabelle1!B:B,MATCH(F25,Tabelle1!F:F,0))</f>
        <v>2. Q 2020</v>
      </c>
      <c r="C25">
        <f>INDEX(Tabelle1!C:C,MATCH(F25,Tabelle1!F:F,0))</f>
        <v>170000</v>
      </c>
      <c r="D25">
        <f>INDEX(Tabelle1!D:D,MATCH(F25,Tabelle1!F:F,0))</f>
        <v>190000</v>
      </c>
      <c r="E25">
        <f>INDEX(Tabelle1!E:E,MATCH(F25,Tabelle1!F:F,0))</f>
        <v>-20000</v>
      </c>
      <c r="F25" s="5">
        <f>LARGE(Tabelle1!F:F,24)</f>
        <v>-19999.9987</v>
      </c>
    </row>
    <row r="26" spans="1:6" x14ac:dyDescent="0.25">
      <c r="A26" t="str">
        <f>INDEX(Tabelle1!A:A,MATCH(F26,Tabelle1!F:F,0))</f>
        <v>Bremen</v>
      </c>
      <c r="B26" t="str">
        <f>INDEX(Tabelle1!B:B,MATCH(F26,Tabelle1!F:F,0))</f>
        <v>1. Q 2020</v>
      </c>
      <c r="C26">
        <f>INDEX(Tabelle1!C:C,MATCH(F26,Tabelle1!F:F,0))</f>
        <v>170000</v>
      </c>
      <c r="D26">
        <f>INDEX(Tabelle1!D:D,MATCH(F26,Tabelle1!F:F,0))</f>
        <v>190000</v>
      </c>
      <c r="E26">
        <f>INDEX(Tabelle1!E:E,MATCH(F26,Tabelle1!F:F,0))</f>
        <v>-20000</v>
      </c>
      <c r="F26" s="5">
        <f>LARGE(Tabelle1!F:F,25)</f>
        <v>-19999.999400000001</v>
      </c>
    </row>
    <row r="27" spans="1:6" x14ac:dyDescent="0.25">
      <c r="A27" t="str">
        <f>INDEX(Tabelle1!A:A,MATCH(F27,Tabelle1!F:F,0))</f>
        <v>Berlin</v>
      </c>
      <c r="B27" t="str">
        <f>INDEX(Tabelle1!B:B,MATCH(F27,Tabelle1!F:F,0))</f>
        <v>3. Q 2020</v>
      </c>
      <c r="C27">
        <f>INDEX(Tabelle1!C:C,MATCH(F27,Tabelle1!F:F,0))</f>
        <v>245000</v>
      </c>
      <c r="D27">
        <f>INDEX(Tabelle1!D:D,MATCH(F27,Tabelle1!F:F,0))</f>
        <v>304000</v>
      </c>
      <c r="E27">
        <f>INDEX(Tabelle1!E:E,MATCH(F27,Tabelle1!F:F,0))</f>
        <v>-59000</v>
      </c>
      <c r="F27" s="5">
        <f>LARGE(Tabelle1!F:F,26)</f>
        <v>-58999.997900000002</v>
      </c>
    </row>
    <row r="28" spans="1:6" x14ac:dyDescent="0.25">
      <c r="A28" t="str">
        <f>INDEX(Tabelle1!A:A,MATCH(F28,Tabelle1!F:F,0))</f>
        <v>Berlin</v>
      </c>
      <c r="B28" t="str">
        <f>INDEX(Tabelle1!B:B,MATCH(F28,Tabelle1!F:F,0))</f>
        <v>4. Q 2020</v>
      </c>
      <c r="C28">
        <f>INDEX(Tabelle1!C:C,MATCH(F28,Tabelle1!F:F,0))</f>
        <v>222000</v>
      </c>
      <c r="D28">
        <f>INDEX(Tabelle1!D:D,MATCH(F28,Tabelle1!F:F,0))</f>
        <v>290000</v>
      </c>
      <c r="E28">
        <f>INDEX(Tabelle1!E:E,MATCH(F28,Tabelle1!F:F,0))</f>
        <v>-68000</v>
      </c>
      <c r="F28" s="5">
        <f>LARGE(Tabelle1!F:F,27)</f>
        <v>-67999.997199999998</v>
      </c>
    </row>
    <row r="29" spans="1:6" x14ac:dyDescent="0.25">
      <c r="A29" t="str">
        <f>INDEX(Tabelle1!A:A,MATCH(F29,Tabelle1!F:F,0))</f>
        <v>Hamburg</v>
      </c>
      <c r="B29" t="str">
        <f>INDEX(Tabelle1!B:B,MATCH(F29,Tabelle1!F:F,0))</f>
        <v>4. Q 2020</v>
      </c>
      <c r="C29">
        <f>INDEX(Tabelle1!C:C,MATCH(F29,Tabelle1!F:F,0))</f>
        <v>30000</v>
      </c>
      <c r="D29">
        <f>INDEX(Tabelle1!D:D,MATCH(F29,Tabelle1!F:F,0))</f>
        <v>275000</v>
      </c>
      <c r="E29">
        <f>INDEX(Tabelle1!E:E,MATCH(F29,Tabelle1!F:F,0))</f>
        <v>-245000</v>
      </c>
      <c r="F29" s="5">
        <f>LARGE(Tabelle1!F:F,28)</f>
        <v>-244999.9976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F2C93-A75F-43BD-9718-665BE8AEF69C}">
  <dimension ref="A1:E29"/>
  <sheetViews>
    <sheetView workbookViewId="0">
      <selection activeCell="I14" sqref="I14"/>
    </sheetView>
  </sheetViews>
  <sheetFormatPr baseColWidth="10" defaultRowHeight="13.2" x14ac:dyDescent="0.25"/>
  <sheetData>
    <row r="1" spans="1:5" x14ac:dyDescent="0.25">
      <c r="A1" t="s">
        <v>0</v>
      </c>
      <c r="B1" t="s">
        <v>4</v>
      </c>
      <c r="C1" t="s">
        <v>16</v>
      </c>
      <c r="D1" t="s">
        <v>17</v>
      </c>
      <c r="E1" t="s">
        <v>3</v>
      </c>
    </row>
    <row r="2" spans="1:5" x14ac:dyDescent="0.25">
      <c r="A2" t="str" cm="1">
        <f t="array" ref="A2:E29">_xlfn.SORTBY(Tabelle1!A2:E29,Tabelle1!E2:E29,-1)</f>
        <v>Stuttgart</v>
      </c>
      <c r="B2" t="str">
        <v>1. Q 2020</v>
      </c>
      <c r="C2">
        <v>305000</v>
      </c>
      <c r="D2">
        <v>144000</v>
      </c>
      <c r="E2">
        <v>161000</v>
      </c>
    </row>
    <row r="3" spans="1:5" x14ac:dyDescent="0.25">
      <c r="A3" t="str">
        <v>Stuttgart</v>
      </c>
      <c r="B3" t="str">
        <v>3. Q 2020</v>
      </c>
      <c r="C3">
        <v>305000</v>
      </c>
      <c r="D3">
        <v>146000</v>
      </c>
      <c r="E3">
        <v>159000</v>
      </c>
    </row>
    <row r="4" spans="1:5" x14ac:dyDescent="0.25">
      <c r="A4" t="str">
        <v>Stuttgart</v>
      </c>
      <c r="B4" t="str">
        <v>2. Q 2020</v>
      </c>
      <c r="C4">
        <v>400000</v>
      </c>
      <c r="D4">
        <v>283000</v>
      </c>
      <c r="E4">
        <v>117000</v>
      </c>
    </row>
    <row r="5" spans="1:5" x14ac:dyDescent="0.25">
      <c r="A5" t="str">
        <v>München</v>
      </c>
      <c r="B5" t="str">
        <v>1. Q 2020</v>
      </c>
      <c r="C5">
        <v>370000</v>
      </c>
      <c r="D5">
        <v>260000</v>
      </c>
      <c r="E5">
        <v>110000</v>
      </c>
    </row>
    <row r="6" spans="1:5" x14ac:dyDescent="0.25">
      <c r="A6" t="str">
        <v>München</v>
      </c>
      <c r="B6" t="str">
        <v>4. Q 2020</v>
      </c>
      <c r="C6">
        <v>370000</v>
      </c>
      <c r="D6">
        <v>260000</v>
      </c>
      <c r="E6">
        <v>110000</v>
      </c>
    </row>
    <row r="7" spans="1:5" x14ac:dyDescent="0.25">
      <c r="A7" t="str">
        <v>Stuttgart</v>
      </c>
      <c r="B7" t="str">
        <v>4. Q 2020</v>
      </c>
      <c r="C7">
        <v>255000</v>
      </c>
      <c r="D7">
        <v>146000</v>
      </c>
      <c r="E7">
        <v>109000</v>
      </c>
    </row>
    <row r="8" spans="1:5" x14ac:dyDescent="0.25">
      <c r="A8" t="str">
        <v>München</v>
      </c>
      <c r="B8" t="str">
        <v>3. Q 2020</v>
      </c>
      <c r="C8">
        <v>360000</v>
      </c>
      <c r="D8">
        <v>260000</v>
      </c>
      <c r="E8">
        <v>100000</v>
      </c>
    </row>
    <row r="9" spans="1:5" x14ac:dyDescent="0.25">
      <c r="A9" t="str">
        <v>Frankurt</v>
      </c>
      <c r="B9" t="str">
        <v>1. Q 2020</v>
      </c>
      <c r="C9">
        <v>290000</v>
      </c>
      <c r="D9">
        <v>208000</v>
      </c>
      <c r="E9">
        <v>82000</v>
      </c>
    </row>
    <row r="10" spans="1:5" x14ac:dyDescent="0.25">
      <c r="A10" t="str">
        <v>München</v>
      </c>
      <c r="B10" t="str">
        <v>2. Q 2020</v>
      </c>
      <c r="C10">
        <v>328000</v>
      </c>
      <c r="D10">
        <v>246000</v>
      </c>
      <c r="E10">
        <v>82000</v>
      </c>
    </row>
    <row r="11" spans="1:5" x14ac:dyDescent="0.25">
      <c r="A11" t="str">
        <v>Frankurt</v>
      </c>
      <c r="B11" t="str">
        <v>3. Q 2020</v>
      </c>
      <c r="C11">
        <v>290000</v>
      </c>
      <c r="D11">
        <v>208000</v>
      </c>
      <c r="E11">
        <v>82000</v>
      </c>
    </row>
    <row r="12" spans="1:5" x14ac:dyDescent="0.25">
      <c r="A12" t="str">
        <v>Frankurt</v>
      </c>
      <c r="B12" t="str">
        <v>4. Q 2020</v>
      </c>
      <c r="C12">
        <v>290000</v>
      </c>
      <c r="D12">
        <v>208000</v>
      </c>
      <c r="E12">
        <v>82000</v>
      </c>
    </row>
    <row r="13" spans="1:5" x14ac:dyDescent="0.25">
      <c r="A13" t="str">
        <v>Hamburg</v>
      </c>
      <c r="B13" t="str">
        <v>1. Q 2020</v>
      </c>
      <c r="C13">
        <v>340000</v>
      </c>
      <c r="D13">
        <v>275000</v>
      </c>
      <c r="E13">
        <v>65000</v>
      </c>
    </row>
    <row r="14" spans="1:5" x14ac:dyDescent="0.25">
      <c r="A14" t="str">
        <v>Hamburg</v>
      </c>
      <c r="B14" t="str">
        <v>3. Q 2020</v>
      </c>
      <c r="C14">
        <v>340000</v>
      </c>
      <c r="D14">
        <v>275000</v>
      </c>
      <c r="E14">
        <v>65000</v>
      </c>
    </row>
    <row r="15" spans="1:5" x14ac:dyDescent="0.25">
      <c r="A15" t="str">
        <v>Bremen</v>
      </c>
      <c r="B15" t="str">
        <v>4. Q 2020</v>
      </c>
      <c r="C15">
        <v>195000</v>
      </c>
      <c r="D15">
        <v>140000</v>
      </c>
      <c r="E15">
        <v>55000</v>
      </c>
    </row>
    <row r="16" spans="1:5" x14ac:dyDescent="0.25">
      <c r="A16" t="str">
        <v>Hamburg</v>
      </c>
      <c r="B16" t="str">
        <v>2. Q 2020</v>
      </c>
      <c r="C16">
        <v>290000</v>
      </c>
      <c r="D16">
        <v>275000</v>
      </c>
      <c r="E16">
        <v>15000</v>
      </c>
    </row>
    <row r="17" spans="1:5" x14ac:dyDescent="0.25">
      <c r="A17" t="str">
        <v>Dresden</v>
      </c>
      <c r="B17" t="str">
        <v>4. Q 2020</v>
      </c>
      <c r="C17">
        <v>212000</v>
      </c>
      <c r="D17">
        <v>205000</v>
      </c>
      <c r="E17">
        <v>7000</v>
      </c>
    </row>
    <row r="18" spans="1:5" x14ac:dyDescent="0.25">
      <c r="A18" t="str">
        <v>Frankurt</v>
      </c>
      <c r="B18" t="str">
        <v>2. Q 2020</v>
      </c>
      <c r="C18">
        <v>209000</v>
      </c>
      <c r="D18">
        <v>212000</v>
      </c>
      <c r="E18">
        <v>-3000</v>
      </c>
    </row>
    <row r="19" spans="1:5" x14ac:dyDescent="0.25">
      <c r="A19" t="str">
        <v>Dresden</v>
      </c>
      <c r="B19" t="str">
        <v>1. Q 2020</v>
      </c>
      <c r="C19">
        <v>205000</v>
      </c>
      <c r="D19">
        <v>209000</v>
      </c>
      <c r="E19">
        <v>-4000</v>
      </c>
    </row>
    <row r="20" spans="1:5" x14ac:dyDescent="0.25">
      <c r="A20" t="str">
        <v>Dresden</v>
      </c>
      <c r="B20" t="str">
        <v>2. Q 2020</v>
      </c>
      <c r="C20">
        <v>205000</v>
      </c>
      <c r="D20">
        <v>209000</v>
      </c>
      <c r="E20">
        <v>-4000</v>
      </c>
    </row>
    <row r="21" spans="1:5" x14ac:dyDescent="0.25">
      <c r="A21" t="str">
        <v>Dresden</v>
      </c>
      <c r="B21" t="str">
        <v>3. Q 2020</v>
      </c>
      <c r="C21">
        <v>205000</v>
      </c>
      <c r="D21">
        <v>209000</v>
      </c>
      <c r="E21">
        <v>-4000</v>
      </c>
    </row>
    <row r="22" spans="1:5" x14ac:dyDescent="0.25">
      <c r="A22" t="str">
        <v>Berlin</v>
      </c>
      <c r="B22" t="str">
        <v>1. Q 2020</v>
      </c>
      <c r="C22">
        <v>285000</v>
      </c>
      <c r="D22">
        <v>304000</v>
      </c>
      <c r="E22">
        <v>-19000</v>
      </c>
    </row>
    <row r="23" spans="1:5" x14ac:dyDescent="0.25">
      <c r="A23" t="str">
        <v>Berlin</v>
      </c>
      <c r="B23" t="str">
        <v>2. Q 2020</v>
      </c>
      <c r="C23">
        <v>285000</v>
      </c>
      <c r="D23">
        <v>304000</v>
      </c>
      <c r="E23">
        <v>-19000</v>
      </c>
    </row>
    <row r="24" spans="1:5" x14ac:dyDescent="0.25">
      <c r="A24" t="str">
        <v>Bremen</v>
      </c>
      <c r="B24" t="str">
        <v>1. Q 2020</v>
      </c>
      <c r="C24">
        <v>170000</v>
      </c>
      <c r="D24">
        <v>190000</v>
      </c>
      <c r="E24">
        <v>-20000</v>
      </c>
    </row>
    <row r="25" spans="1:5" x14ac:dyDescent="0.25">
      <c r="A25" t="str">
        <v>Bremen</v>
      </c>
      <c r="B25" t="str">
        <v>2. Q 2020</v>
      </c>
      <c r="C25">
        <v>170000</v>
      </c>
      <c r="D25">
        <v>190000</v>
      </c>
      <c r="E25">
        <v>-20000</v>
      </c>
    </row>
    <row r="26" spans="1:5" x14ac:dyDescent="0.25">
      <c r="A26" t="str">
        <v>Bremen</v>
      </c>
      <c r="B26" t="str">
        <v>3. Q 2020</v>
      </c>
      <c r="C26">
        <v>170000</v>
      </c>
      <c r="D26">
        <v>190000</v>
      </c>
      <c r="E26">
        <v>-20000</v>
      </c>
    </row>
    <row r="27" spans="1:5" x14ac:dyDescent="0.25">
      <c r="A27" t="str">
        <v>Berlin</v>
      </c>
      <c r="B27" t="str">
        <v>3. Q 2020</v>
      </c>
      <c r="C27">
        <v>245000</v>
      </c>
      <c r="D27">
        <v>304000</v>
      </c>
      <c r="E27">
        <v>-59000</v>
      </c>
    </row>
    <row r="28" spans="1:5" x14ac:dyDescent="0.25">
      <c r="A28" t="str">
        <v>Berlin</v>
      </c>
      <c r="B28" t="str">
        <v>4. Q 2020</v>
      </c>
      <c r="C28">
        <v>222000</v>
      </c>
      <c r="D28">
        <v>290000</v>
      </c>
      <c r="E28">
        <v>-68000</v>
      </c>
    </row>
    <row r="29" spans="1:5" x14ac:dyDescent="0.25">
      <c r="A29" t="str">
        <v>Hamburg</v>
      </c>
      <c r="B29" t="str">
        <v>4. Q 2020</v>
      </c>
      <c r="C29">
        <v>30000</v>
      </c>
      <c r="D29">
        <v>275000</v>
      </c>
      <c r="E29">
        <v>-245000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Tabelle1</vt:lpstr>
      <vt:lpstr>Automatische Sortierung</vt:lpstr>
      <vt:lpstr>Automatische Sortierung (2)</vt:lpstr>
      <vt:lpstr>Sortierennach</vt:lpstr>
      <vt:lpstr>Gewinnspalte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Appelt, Michael</dc:creator>
  <cp:lastModifiedBy>Michael Appelt</cp:lastModifiedBy>
  <dcterms:created xsi:type="dcterms:W3CDTF">2020-12-04T10:06:45Z</dcterms:created>
  <dcterms:modified xsi:type="dcterms:W3CDTF">2023-12-28T19:31:47Z</dcterms:modified>
</cp:coreProperties>
</file>